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75" windowWidth="12075" windowHeight="8340" tabRatio="761" activeTab="1"/>
  </bookViews>
  <sheets>
    <sheet name="化学物質検査" sheetId="1" r:id="rId1"/>
    <sheet name="化学物質検査 (再検査)" sheetId="2" r:id="rId2"/>
    <sheet name="地区長作業用" sheetId="3" r:id="rId3"/>
    <sheet name="地区長作業所見" sheetId="4" r:id="rId4"/>
  </sheets>
  <definedNames>
    <definedName name="_xlfn.CONCAT" hidden="1">#NAME?</definedName>
    <definedName name="_xlnm.Print_Area" localSheetId="0">'化学物質検査'!$A$1:$AI$44</definedName>
    <definedName name="_xlnm.Print_Area" localSheetId="1">'化学物質検査 (再検査)'!$A$1:$AK$43</definedName>
    <definedName name="照度" localSheetId="0">'化学物質検査'!$H$2,'化学物質検査'!$AA$3,'化学物質検査'!$AD$3,'化学物質検査'!$AG$3,'化学物質検査'!$F$4,'化学物質検査'!$Z$7,'化学物質検査'!$H$2</definedName>
    <definedName name="照度" localSheetId="1">'化学物質検査 (再検査)'!$I$2,'化学物質検査 (再検査)'!$AB$4,'化学物質検査 (再検査)'!$AE$4,'化学物質検査 (再検査)'!$AH$4,'化学物質検査 (再検査)'!$G$5,'化学物質検査 (再検査)'!$AA$8,'化学物質検査 (再検査)'!$I$2</definedName>
    <definedName name="照度">#REF!,#REF!,#REF!,#REF!,#REF!,#REF!,#REF!</definedName>
  </definedNames>
  <calcPr fullCalcOnLoad="1"/>
</workbook>
</file>

<file path=xl/comments1.xml><?xml version="1.0" encoding="utf-8"?>
<comments xmlns="http://schemas.openxmlformats.org/spreadsheetml/2006/main">
  <authors>
    <author>sachiko hayashi</author>
  </authors>
  <commentList>
    <comment ref="AD15" authorId="0">
      <text>
        <r>
          <rPr>
            <b/>
            <sz val="9"/>
            <rFont val="MS P ゴシック"/>
            <family val="3"/>
          </rPr>
          <t>湿度(学校環境衛生基準）：30％以上、80％以下であることが望ましい。</t>
        </r>
        <r>
          <rPr>
            <sz val="9"/>
            <rFont val="MS P ゴシック"/>
            <family val="3"/>
          </rPr>
          <t xml:space="preserve">
</t>
        </r>
      </text>
    </comment>
  </commentList>
</comments>
</file>

<file path=xl/sharedStrings.xml><?xml version="1.0" encoding="utf-8"?>
<sst xmlns="http://schemas.openxmlformats.org/spreadsheetml/2006/main" count="298" uniqueCount="141">
  <si>
    <t>年</t>
  </si>
  <si>
    <t>月</t>
  </si>
  <si>
    <t>時</t>
  </si>
  <si>
    <t>分</t>
  </si>
  <si>
    <t>川崎市立</t>
  </si>
  <si>
    <t>学校長様</t>
  </si>
  <si>
    <t>川崎市薬剤師会</t>
  </si>
  <si>
    <t>学校薬剤師</t>
  </si>
  <si>
    <t>　印</t>
  </si>
  <si>
    <t>日</t>
  </si>
  <si>
    <t>階</t>
  </si>
  <si>
    <t>外気温度</t>
  </si>
  <si>
    <t>外気湿度</t>
  </si>
  <si>
    <t>その他</t>
  </si>
  <si>
    <t>稼働</t>
  </si>
  <si>
    <t>停止</t>
  </si>
  <si>
    <t>人</t>
  </si>
  <si>
    <t>職員</t>
  </si>
  <si>
    <t>測定者</t>
  </si>
  <si>
    <t>合計</t>
  </si>
  <si>
    <t>　所見、指導事項</t>
  </si>
  <si>
    <t xml:space="preserve"> 天候:</t>
  </si>
  <si>
    <t>有</t>
  </si>
  <si>
    <t>（</t>
  </si>
  <si>
    <t>）</t>
  </si>
  <si>
    <t>℃</t>
  </si>
  <si>
    <t>％</t>
  </si>
  <si>
    <t>日</t>
  </si>
  <si>
    <t>名</t>
  </si>
  <si>
    <t>室内湿度</t>
  </si>
  <si>
    <t>無</t>
  </si>
  <si>
    <t>教室内化学物質検査結果報告書</t>
  </si>
  <si>
    <t>測定日（1回目）</t>
  </si>
  <si>
    <t>測定開始時刻</t>
  </si>
  <si>
    <t>測定教室</t>
  </si>
  <si>
    <t>棟・校舎</t>
  </si>
  <si>
    <t>教室</t>
  </si>
  <si>
    <t>気温・湿度・気流</t>
  </si>
  <si>
    <t>室内気流</t>
  </si>
  <si>
    <t>ｍ/Ｓ</t>
  </si>
  <si>
    <t>測定対象物</t>
  </si>
  <si>
    <t>ホルムアルデヒド</t>
  </si>
  <si>
    <r>
      <t>室内温度</t>
    </r>
    <r>
      <rPr>
        <sz val="16"/>
        <rFont val="ＭＳ 明朝"/>
        <family val="1"/>
      </rPr>
      <t>（ｔ）</t>
    </r>
  </si>
  <si>
    <t>ｐｐｍ</t>
  </si>
  <si>
    <t>読み取り値</t>
  </si>
  <si>
    <t>（a）</t>
  </si>
  <si>
    <t>判定</t>
  </si>
  <si>
    <t>学校環境衛生基準</t>
  </si>
  <si>
    <r>
      <t>100㎍/ｍ</t>
    </r>
    <r>
      <rPr>
        <vertAlign val="superscript"/>
        <sz val="14"/>
        <rFont val="ＭＳ 明朝"/>
        <family val="1"/>
      </rPr>
      <t>3</t>
    </r>
    <r>
      <rPr>
        <sz val="14"/>
        <rFont val="ＭＳ 明朝"/>
        <family val="1"/>
      </rPr>
      <t>（0.08ｐｐｍ）以下</t>
    </r>
  </si>
  <si>
    <r>
      <t>260㎍/ｍ</t>
    </r>
    <r>
      <rPr>
        <vertAlign val="superscript"/>
        <sz val="14"/>
        <rFont val="ＭＳ 明朝"/>
        <family val="1"/>
      </rPr>
      <t>3</t>
    </r>
    <r>
      <rPr>
        <sz val="14"/>
        <rFont val="ＭＳ 明朝"/>
        <family val="1"/>
      </rPr>
      <t>以下</t>
    </r>
  </si>
  <si>
    <t>トルエン（検知管122Ｐ）</t>
  </si>
  <si>
    <t>測定建物・構造</t>
  </si>
  <si>
    <t>換気扇</t>
  </si>
  <si>
    <t>ｴｱｺﾝ</t>
  </si>
  <si>
    <t>窓・出入口の状況</t>
  </si>
  <si>
    <t>窓</t>
  </si>
  <si>
    <t>出入り口</t>
  </si>
  <si>
    <t>開いている</t>
  </si>
  <si>
    <t>閉じている</t>
  </si>
  <si>
    <t>在室人数</t>
  </si>
  <si>
    <t>児童・生徒</t>
  </si>
  <si>
    <t>測定結果に影響すると思われる事項</t>
  </si>
  <si>
    <t>臭気</t>
  </si>
  <si>
    <t>臭気の種類：</t>
  </si>
  <si>
    <t>壁の材質</t>
  </si>
  <si>
    <t>床の材質</t>
  </si>
  <si>
    <t>板</t>
  </si>
  <si>
    <t>Pﾀｲﾙ</t>
  </si>
  <si>
    <t>ｶｰﾍﾟｯﾄ</t>
  </si>
  <si>
    <t>壁紙</t>
  </si>
  <si>
    <t>ペンキ</t>
  </si>
  <si>
    <t>/</t>
  </si>
  <si>
    <t>【検査に関する注意事項】</t>
  </si>
  <si>
    <t>①養護教諭等に連絡を取り、検査日を決めてください。</t>
  </si>
  <si>
    <t>②検査実施日は、30分以上教室の窓開け換気等を実施した後、普段授業を実施している状態（通常の状態：ｴｱｺﾝを稼働した状態、換気扇を稼働した状態なのかを学校側に確認し、当該教室をその状態にする。）で測定する。</t>
  </si>
  <si>
    <r>
      <t>㎍/ｍ</t>
    </r>
    <r>
      <rPr>
        <vertAlign val="superscript"/>
        <sz val="16"/>
        <rFont val="ＭＳ 明朝"/>
        <family val="1"/>
      </rPr>
      <t>3</t>
    </r>
  </si>
  <si>
    <t>Ａ  欄</t>
  </si>
  <si>
    <t>換気 （月/日・時間）</t>
  </si>
  <si>
    <t>学校側が実施</t>
  </si>
  <si>
    <t>測定者が実施</t>
  </si>
  <si>
    <t>～</t>
  </si>
  <si>
    <r>
      <t>計算式</t>
    </r>
    <r>
      <rPr>
        <vertAlign val="superscript"/>
        <sz val="10"/>
        <rFont val="ＭＳ 明朝"/>
        <family val="1"/>
      </rPr>
      <t>注1</t>
    </r>
    <r>
      <rPr>
        <sz val="10"/>
        <rFont val="ＭＳ 明朝"/>
        <family val="1"/>
      </rPr>
      <t>：測定結果（㎍/ｍ</t>
    </r>
    <r>
      <rPr>
        <vertAlign val="superscript"/>
        <sz val="10"/>
        <rFont val="ＭＳ 明朝"/>
        <family val="1"/>
      </rPr>
      <t>3</t>
    </r>
    <r>
      <rPr>
        <sz val="10"/>
        <rFont val="ＭＳ 明朝"/>
        <family val="1"/>
      </rPr>
      <t>）＝読み取り値（ａ）ｐｐｍ×30.03÷22.4×273÷[273+室内温度（ｔ）]×1000</t>
    </r>
  </si>
  <si>
    <t>読み取り値（a）</t>
  </si>
  <si>
    <t>測定教室の状況</t>
  </si>
  <si>
    <t>②再検査時は、30分以上教室の窓開け換気等を実施した後、窓を開け、換気扇を作動させる等の十分な換気が行われている状態で再検査の測定を実施します。</t>
  </si>
  <si>
    <t>測定日（再検査）</t>
  </si>
  <si>
    <r>
      <t>㎍/ｍ</t>
    </r>
    <r>
      <rPr>
        <vertAlign val="superscript"/>
        <sz val="16"/>
        <rFont val="ＭＳ 明朝"/>
        <family val="1"/>
      </rPr>
      <t>3</t>
    </r>
  </si>
  <si>
    <t>基準に適合します。</t>
  </si>
  <si>
    <t>結果</t>
  </si>
  <si>
    <r>
      <t>㎍/ｍ</t>
    </r>
    <r>
      <rPr>
        <vertAlign val="superscript"/>
        <sz val="12"/>
        <rFont val="ＭＳ 明朝"/>
        <family val="1"/>
      </rPr>
      <t>3</t>
    </r>
  </si>
  <si>
    <t>　【所見、指導事項】</t>
  </si>
  <si>
    <t>✔</t>
  </si>
  <si>
    <t>教室使用時には十分な換気をすること。</t>
  </si>
  <si>
    <r>
      <t>計算式</t>
    </r>
    <r>
      <rPr>
        <vertAlign val="superscript"/>
        <sz val="12"/>
        <rFont val="ＭＳ 明朝"/>
        <family val="1"/>
      </rPr>
      <t>注1</t>
    </r>
    <r>
      <rPr>
        <sz val="12"/>
        <rFont val="ＭＳ 明朝"/>
        <family val="1"/>
      </rPr>
      <t>より算出した計算値</t>
    </r>
  </si>
  <si>
    <r>
      <t>　　　　　　　　　　　　　　B  欄</t>
    </r>
    <r>
      <rPr>
        <sz val="11"/>
        <rFont val="ＭＳ 明朝"/>
        <family val="1"/>
      </rPr>
      <t>(該当欄に「✔」又は「該当事項」を記入すること。）</t>
    </r>
  </si>
  <si>
    <r>
      <t>計算式</t>
    </r>
    <r>
      <rPr>
        <vertAlign val="superscript"/>
        <sz val="12"/>
        <rFont val="ＭＳ 明朝"/>
        <family val="1"/>
      </rPr>
      <t>注1</t>
    </r>
    <r>
      <rPr>
        <sz val="12"/>
        <rFont val="ＭＳ 明朝"/>
        <family val="1"/>
      </rPr>
      <t>より算出した計算値</t>
    </r>
  </si>
  <si>
    <t>結果</t>
  </si>
  <si>
    <t>基準に適合しますが、ホルムアルデヒドがやや高いので換気を心がけること。</t>
  </si>
  <si>
    <t>教室を使用する前及び授業中は換気扇や窓開け等による換気を心がけること。</t>
  </si>
  <si>
    <t>基準に不適です。換気扇等を稼働させ、休み時間等には窓等を開け、十分な換気を心がけること。</t>
  </si>
  <si>
    <t>基準に不適です。教室を使用する前及び授業中は換気扇や窓開け等による換気を心がけること。</t>
  </si>
  <si>
    <r>
      <t>　　　　　　　　　　　B  欄</t>
    </r>
    <r>
      <rPr>
        <sz val="10"/>
        <rFont val="ＭＳ 明朝"/>
        <family val="1"/>
      </rPr>
      <t>　</t>
    </r>
    <r>
      <rPr>
        <sz val="11"/>
        <rFont val="ＭＳ 明朝"/>
        <family val="1"/>
      </rPr>
      <t>(該当欄に｢✔｣又は「該当事項」を記入すること。）</t>
    </r>
  </si>
  <si>
    <t>基準内ですが、ﾎﾙﾑｱﾙﾃﾞﾋﾄﾞがやや高めです。休み時間には窓開け換気等を実施してください。</t>
  </si>
  <si>
    <t>[再 検 査 用]</t>
  </si>
  <si>
    <t>(西暦)</t>
  </si>
  <si>
    <t>階建</t>
  </si>
  <si>
    <t>鉄筋ｺﾝｸﾘｰﾄ</t>
  </si>
  <si>
    <t>ﾌﾟﾚﾊﾌﾞ</t>
  </si>
  <si>
    <t>(</t>
  </si>
  <si>
    <t>)</t>
  </si>
  <si>
    <t>検査日時</t>
  </si>
  <si>
    <t>天候</t>
  </si>
  <si>
    <t>検査場所</t>
  </si>
  <si>
    <t>換気時間(分）</t>
  </si>
  <si>
    <r>
      <t>外気温度</t>
    </r>
    <r>
      <rPr>
        <sz val="9"/>
        <rFont val="ＭＳ Ｐゴシック"/>
        <family val="3"/>
      </rPr>
      <t>（℃）</t>
    </r>
  </si>
  <si>
    <r>
      <t>外気湿度</t>
    </r>
    <r>
      <rPr>
        <sz val="9"/>
        <rFont val="ＭＳ Ｐゴシック"/>
        <family val="3"/>
      </rPr>
      <t>（％）</t>
    </r>
  </si>
  <si>
    <r>
      <t>室内温度</t>
    </r>
    <r>
      <rPr>
        <sz val="9"/>
        <rFont val="ＭＳ Ｐゴシック"/>
        <family val="3"/>
      </rPr>
      <t>（℃）</t>
    </r>
  </si>
  <si>
    <r>
      <t>室内湿度</t>
    </r>
    <r>
      <rPr>
        <sz val="9"/>
        <rFont val="ＭＳ Ｐゴシック"/>
        <family val="3"/>
      </rPr>
      <t>（％）</t>
    </r>
  </si>
  <si>
    <r>
      <t>気流　　　　　　　　　</t>
    </r>
    <r>
      <rPr>
        <sz val="9"/>
        <rFont val="ＭＳ Ｐゴシック"/>
        <family val="3"/>
      </rPr>
      <t>（ｍ/ｓ）</t>
    </r>
  </si>
  <si>
    <t>換気設備の有無と稼働状態</t>
  </si>
  <si>
    <t>ｴｱｺﾝの有無と稼動状態</t>
  </si>
  <si>
    <t>窓の　状況</t>
  </si>
  <si>
    <t>出入口の状況</t>
  </si>
  <si>
    <t>在室　人数</t>
  </si>
  <si>
    <t>換気の時刻（検査日）</t>
  </si>
  <si>
    <r>
      <rPr>
        <b/>
        <sz val="10"/>
        <rFont val="ＭＳ Ｐゴシック"/>
        <family val="3"/>
      </rPr>
      <t>ホルムアルデヒド</t>
    </r>
    <r>
      <rPr>
        <sz val="10"/>
        <rFont val="ＭＳ Ｐゴシック"/>
        <family val="3"/>
      </rPr>
      <t xml:space="preserve">  </t>
    </r>
    <r>
      <rPr>
        <sz val="9"/>
        <rFont val="ＭＳ Ｐゴシック"/>
        <family val="3"/>
      </rPr>
      <t>（100μｇ/㎥以下）</t>
    </r>
  </si>
  <si>
    <t>学校環境基準</t>
  </si>
  <si>
    <r>
      <rPr>
        <b/>
        <sz val="10"/>
        <rFont val="ＭＳ Ｐゴシック"/>
        <family val="3"/>
      </rPr>
      <t>トルエン</t>
    </r>
    <r>
      <rPr>
        <sz val="10"/>
        <rFont val="ＭＳ Ｐゴシック"/>
        <family val="3"/>
      </rPr>
      <t>　（260μｇ/㎥以下）</t>
    </r>
  </si>
  <si>
    <t>選択してください</t>
  </si>
  <si>
    <t>分</t>
  </si>
  <si>
    <t>ｌ</t>
  </si>
  <si>
    <t>/</t>
  </si>
  <si>
    <t>:</t>
  </si>
  <si>
    <r>
      <rPr>
        <b/>
        <sz val="11"/>
        <rFont val="ＭＳ Ｐゴシック"/>
        <family val="3"/>
      </rPr>
      <t>ホルムアルデヒド</t>
    </r>
    <r>
      <rPr>
        <sz val="11"/>
        <rFont val="ＭＳ Ｐゴシック"/>
        <family val="3"/>
      </rPr>
      <t xml:space="preserve"> 　　　　　　 </t>
    </r>
    <r>
      <rPr>
        <sz val="7"/>
        <rFont val="ＭＳ Ｐゴシック"/>
        <family val="3"/>
      </rPr>
      <t>（100μｇ/㎥以下）</t>
    </r>
  </si>
  <si>
    <t>所見及び指導</t>
  </si>
  <si>
    <t>:</t>
  </si>
  <si>
    <t>臭気の種類を記入してください</t>
  </si>
  <si>
    <t>再検査用</t>
  </si>
  <si>
    <t>←再検査用</t>
  </si>
  <si>
    <t>18℃以上、28℃以下であることが望ましい。</t>
  </si>
  <si>
    <t>川崎市薬剤師会　学校薬剤師執務記録</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</si>
</sst>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 numFmtId="190" formatCode="0.000_ "/>
    <numFmt numFmtId="191" formatCode="[$]ggge&quot;年&quot;m&quot;月&quot;d&quot;日&quot;;@"/>
    <numFmt numFmtId="192" formatCode="[$-411]gge&quot;年&quot;m&quot;月&quot;d&quot;日&quot;;@"/>
    <numFmt numFmtId="193" formatCode="[$]gge&quot;年&quot;m&quot;月&quot;d&quot;日&quot;;@"/>
    <numFmt numFmtId="194" formatCode="m/d;@"/>
    <numFmt numFmtId="195" formatCode="h:mm;@"/>
    <numFmt numFmtId="196" formatCode="0.0_);[Red]\(0.0\)"/>
    <numFmt numFmtId="197" formatCode="0.00_);[Red]\(0.00\)"/>
    <numFmt numFmtId="198" formatCode="0;[Red]0"/>
    <numFmt numFmtId="199" formatCode="[$]ggge&quot;年&quot;m&quot;月&quot;d&quot;日&quot;;@"/>
    <numFmt numFmtId="200"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1"/>
      <name val="ＭＳ 明朝"/>
      <family val="1"/>
    </font>
    <font>
      <sz val="14"/>
      <name val="ＭＳ 明朝"/>
      <family val="1"/>
    </font>
    <font>
      <sz val="12"/>
      <name val="ＭＳ 明朝"/>
      <family val="1"/>
    </font>
    <font>
      <sz val="16"/>
      <name val="ＭＳ 明朝"/>
      <family val="1"/>
    </font>
    <font>
      <b/>
      <sz val="14"/>
      <name val="ＭＳ 明朝"/>
      <family val="1"/>
    </font>
    <font>
      <vertAlign val="superscript"/>
      <sz val="12"/>
      <name val="ＭＳ 明朝"/>
      <family val="1"/>
    </font>
    <font>
      <vertAlign val="superscript"/>
      <sz val="14"/>
      <name val="ＭＳ 明朝"/>
      <family val="1"/>
    </font>
    <font>
      <vertAlign val="superscript"/>
      <sz val="16"/>
      <name val="ＭＳ 明朝"/>
      <family val="1"/>
    </font>
    <font>
      <sz val="10"/>
      <name val="ＭＳ 明朝"/>
      <family val="1"/>
    </font>
    <font>
      <vertAlign val="superscript"/>
      <sz val="10"/>
      <name val="ＭＳ 明朝"/>
      <family val="1"/>
    </font>
    <font>
      <b/>
      <sz val="12"/>
      <name val="ＭＳ 明朝"/>
      <family val="1"/>
    </font>
    <font>
      <b/>
      <sz val="11"/>
      <name val="ＭＳ 明朝"/>
      <family val="1"/>
    </font>
    <font>
      <sz val="18"/>
      <name val="ＭＳ 明朝"/>
      <family val="1"/>
    </font>
    <font>
      <b/>
      <sz val="14"/>
      <name val="ＭＳ Ｐゴシック"/>
      <family val="3"/>
    </font>
    <font>
      <sz val="9"/>
      <name val="MS P ゴシック"/>
      <family val="3"/>
    </font>
    <font>
      <b/>
      <sz val="9"/>
      <name val="MS P ゴシック"/>
      <family val="3"/>
    </font>
    <font>
      <b/>
      <sz val="11"/>
      <name val="ＭＳ Ｐゴシック"/>
      <family val="3"/>
    </font>
    <font>
      <sz val="18"/>
      <name val="ＭＳ Ｐゴシック"/>
      <family val="3"/>
    </font>
    <font>
      <b/>
      <sz val="10"/>
      <name val="ＭＳ Ｐゴシック"/>
      <family val="3"/>
    </font>
    <font>
      <sz val="9"/>
      <name val="ＭＳ Ｐゴシック"/>
      <family val="3"/>
    </font>
    <font>
      <b/>
      <sz val="12"/>
      <name val="ＭＳ Ｐゴシック"/>
      <family val="3"/>
    </font>
    <font>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thin"/>
      <top style="thin"/>
      <bottom style="thin"/>
    </border>
    <border>
      <left>
        <color indexed="63"/>
      </left>
      <right style="medium"/>
      <top>
        <color indexed="63"/>
      </top>
      <bottom style="thin"/>
    </border>
    <border>
      <left>
        <color indexed="63"/>
      </left>
      <right style="dotted"/>
      <top style="thin"/>
      <bottom style="thin"/>
    </border>
    <border>
      <left>
        <color indexed="63"/>
      </left>
      <right style="dotted"/>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tted"/>
      <top style="thin"/>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dashed"/>
    </border>
    <border>
      <left style="medium"/>
      <right>
        <color indexed="63"/>
      </right>
      <top>
        <color indexed="63"/>
      </top>
      <bottom>
        <color indexed="63"/>
      </botto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dotted"/>
      <right>
        <color indexed="63"/>
      </right>
      <top style="thin"/>
      <bottom>
        <color indexed="63"/>
      </bottom>
    </border>
    <border>
      <left style="medium"/>
      <right>
        <color indexed="63"/>
      </right>
      <top style="medium"/>
      <bottom>
        <color indexed="63"/>
      </bottom>
    </border>
    <border>
      <left style="dotted"/>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hair"/>
      <top style="dashed"/>
      <bottom style="thin"/>
    </border>
    <border>
      <left style="thin"/>
      <right>
        <color indexed="63"/>
      </right>
      <top style="thin"/>
      <bottom style="dashed"/>
    </border>
    <border>
      <left>
        <color indexed="63"/>
      </left>
      <right style="dotted"/>
      <top style="thin"/>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style="thin"/>
      <top style="thin"/>
      <bottom style="dashed"/>
    </border>
    <border>
      <left style="medium"/>
      <right style="thin"/>
      <top>
        <color indexed="63"/>
      </top>
      <bottom style="thin"/>
    </border>
    <border>
      <left style="thin"/>
      <right style="thin"/>
      <top>
        <color indexed="63"/>
      </top>
      <bottom style="thin"/>
    </border>
    <border>
      <left>
        <color indexed="63"/>
      </left>
      <right style="medium"/>
      <top style="medium"/>
      <bottom style="thin"/>
    </border>
    <border>
      <left>
        <color indexed="63"/>
      </left>
      <right style="hair"/>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357">
    <xf numFmtId="0" fontId="0" fillId="0" borderId="0" xfId="0" applyAlignment="1">
      <alignment/>
    </xf>
    <xf numFmtId="0" fontId="5" fillId="0" borderId="0" xfId="0" applyFont="1" applyAlignment="1">
      <alignment/>
    </xf>
    <xf numFmtId="0" fontId="5" fillId="0" borderId="0" xfId="0" applyFont="1" applyAlignment="1">
      <alignment horizontal="distributed" vertical="center" shrinkToFit="1"/>
    </xf>
    <xf numFmtId="0" fontId="5" fillId="0" borderId="0" xfId="0" applyFont="1" applyBorder="1" applyAlignment="1">
      <alignment/>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Border="1" applyAlignment="1">
      <alignment vertical="center"/>
    </xf>
    <xf numFmtId="0" fontId="5" fillId="0" borderId="0" xfId="0" applyFont="1" applyAlignment="1">
      <alignment vertical="center"/>
    </xf>
    <xf numFmtId="0" fontId="7" fillId="0" borderId="0" xfId="0" applyFont="1" applyAlignment="1">
      <alignment/>
    </xf>
    <xf numFmtId="0" fontId="7" fillId="0" borderId="0" xfId="0" applyFont="1" applyAlignment="1" applyProtection="1">
      <alignment horizontal="center" vertical="center"/>
      <protection/>
    </xf>
    <xf numFmtId="0" fontId="7" fillId="0" borderId="10" xfId="0" applyFont="1" applyFill="1" applyBorder="1" applyAlignment="1" applyProtection="1">
      <alignment horizontal="center" vertical="center" shrinkToFit="1"/>
      <protection/>
    </xf>
    <xf numFmtId="187" fontId="7" fillId="0" borderId="0" xfId="0" applyNumberFormat="1" applyFont="1" applyBorder="1" applyAlignment="1" applyProtection="1">
      <alignment vertical="center"/>
      <protection/>
    </xf>
    <xf numFmtId="0" fontId="7" fillId="0" borderId="0" xfId="0" applyFont="1" applyBorder="1" applyAlignment="1" applyProtection="1">
      <alignment horizontal="center" vertical="center" shrinkToFit="1"/>
      <protection/>
    </xf>
    <xf numFmtId="0" fontId="7" fillId="0" borderId="0" xfId="0" applyFont="1" applyBorder="1" applyAlignment="1" applyProtection="1" quotePrefix="1">
      <alignment horizontal="center" vertical="center" shrinkToFit="1"/>
      <protection/>
    </xf>
    <xf numFmtId="0" fontId="7" fillId="0" borderId="0" xfId="0" applyFont="1" applyFill="1" applyBorder="1" applyAlignment="1" applyProtection="1">
      <alignment vertical="center" shrinkToFit="1"/>
      <protection/>
    </xf>
    <xf numFmtId="0" fontId="7" fillId="0" borderId="11" xfId="0" applyFont="1" applyBorder="1" applyAlignment="1">
      <alignment horizontal="center" vertical="center" shrinkToFit="1"/>
    </xf>
    <xf numFmtId="0" fontId="5" fillId="0" borderId="0" xfId="0" applyFont="1" applyFill="1" applyBorder="1" applyAlignment="1">
      <alignment horizontal="center" vertical="top" wrapText="1"/>
    </xf>
    <xf numFmtId="0" fontId="7" fillId="0" borderId="12" xfId="0" applyFont="1" applyFill="1" applyBorder="1" applyAlignment="1" applyProtection="1">
      <alignment horizontal="center" vertical="center" shrinkToFit="1"/>
      <protection/>
    </xf>
    <xf numFmtId="0" fontId="7" fillId="0" borderId="0" xfId="0" applyFont="1" applyBorder="1" applyAlignment="1" applyProtection="1">
      <alignment vertical="center" shrinkToFit="1"/>
      <protection/>
    </xf>
    <xf numFmtId="49" fontId="7" fillId="0" borderId="13" xfId="0" applyNumberFormat="1" applyFont="1" applyFill="1" applyBorder="1" applyAlignment="1" applyProtection="1">
      <alignment vertical="center" shrinkToFit="1"/>
      <protection/>
    </xf>
    <xf numFmtId="0" fontId="7" fillId="0" borderId="0" xfId="0" applyFont="1" applyBorder="1" applyAlignment="1" applyProtection="1">
      <alignment vertical="center"/>
      <protection/>
    </xf>
    <xf numFmtId="189" fontId="6" fillId="0" borderId="0" xfId="0" applyNumberFormat="1" applyFont="1" applyFill="1" applyBorder="1" applyAlignment="1" applyProtection="1">
      <alignment horizontal="center" vertical="center" shrinkToFit="1"/>
      <protection/>
    </xf>
    <xf numFmtId="0" fontId="7" fillId="0" borderId="10" xfId="0" applyFont="1" applyBorder="1" applyAlignment="1">
      <alignment horizontal="center" vertical="center" shrinkToFit="1"/>
    </xf>
    <xf numFmtId="0" fontId="7" fillId="0" borderId="10" xfId="0" applyFont="1" applyBorder="1" applyAlignment="1">
      <alignment vertical="center" shrinkToFit="1"/>
    </xf>
    <xf numFmtId="0" fontId="5" fillId="0" borderId="0" xfId="0" applyFont="1" applyFill="1" applyAlignment="1">
      <alignment/>
    </xf>
    <xf numFmtId="0" fontId="5" fillId="0" borderId="10" xfId="0" applyFont="1" applyBorder="1" applyAlignment="1" applyProtection="1">
      <alignment vertical="center" shrinkToFit="1"/>
      <protection/>
    </xf>
    <xf numFmtId="0" fontId="7" fillId="0" borderId="13" xfId="0" applyFont="1" applyBorder="1" applyAlignment="1">
      <alignment horizontal="center" vertical="center" shrinkToFit="1"/>
    </xf>
    <xf numFmtId="0" fontId="7" fillId="0" borderId="11" xfId="0" applyFont="1" applyBorder="1" applyAlignment="1">
      <alignment vertical="center" shrinkToFit="1"/>
    </xf>
    <xf numFmtId="0" fontId="7" fillId="0" borderId="11"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5" fillId="0" borderId="12" xfId="0" applyFont="1" applyBorder="1" applyAlignment="1" applyProtection="1">
      <alignment vertical="center" shrinkToFit="1"/>
      <protection/>
    </xf>
    <xf numFmtId="0" fontId="7" fillId="0" borderId="12" xfId="0" applyFont="1" applyBorder="1" applyAlignment="1">
      <alignment horizontal="center" vertical="center" shrinkToFit="1"/>
    </xf>
    <xf numFmtId="0" fontId="7" fillId="0" borderId="15" xfId="0" applyFont="1" applyBorder="1" applyAlignment="1">
      <alignment vertical="center" shrinkToFit="1"/>
    </xf>
    <xf numFmtId="0" fontId="5" fillId="0" borderId="0" xfId="0" applyFont="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7" fillId="0" borderId="16" xfId="0" applyFont="1" applyBorder="1" applyAlignment="1">
      <alignment vertical="center" shrinkToFit="1"/>
    </xf>
    <xf numFmtId="0" fontId="5" fillId="0" borderId="0" xfId="0" applyFont="1" applyBorder="1" applyAlignment="1" applyProtection="1">
      <alignment horizontal="left" vertical="top" wrapText="1"/>
      <protection/>
    </xf>
    <xf numFmtId="0" fontId="5" fillId="0" borderId="0" xfId="0" applyFont="1" applyBorder="1" applyAlignment="1" applyProtection="1">
      <alignment wrapText="1"/>
      <protection/>
    </xf>
    <xf numFmtId="0" fontId="5" fillId="0" borderId="0" xfId="0" applyFont="1" applyBorder="1" applyAlignment="1" applyProtection="1">
      <alignment/>
      <protection/>
    </xf>
    <xf numFmtId="0" fontId="7" fillId="0" borderId="0" xfId="0" applyFont="1" applyFill="1" applyBorder="1" applyAlignment="1">
      <alignment horizontal="center" vertical="top" wrapText="1"/>
    </xf>
    <xf numFmtId="0" fontId="16" fillId="0" borderId="0" xfId="0" applyFont="1" applyBorder="1" applyAlignment="1" applyProtection="1">
      <alignment/>
      <protection/>
    </xf>
    <xf numFmtId="0" fontId="7" fillId="0" borderId="17" xfId="0" applyFont="1" applyFill="1" applyBorder="1" applyAlignment="1" applyProtection="1">
      <alignment horizontal="center" vertical="center" shrinkToFit="1"/>
      <protection/>
    </xf>
    <xf numFmtId="49" fontId="7" fillId="0" borderId="18"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187" fontId="8" fillId="0" borderId="19" xfId="0" applyNumberFormat="1" applyFont="1" applyFill="1" applyBorder="1" applyAlignment="1" applyProtection="1">
      <alignment vertical="center" shrinkToFit="1"/>
      <protection/>
    </xf>
    <xf numFmtId="0" fontId="7" fillId="0" borderId="20" xfId="0" applyFont="1" applyBorder="1" applyAlignment="1" applyProtection="1">
      <alignment vertical="center"/>
      <protection/>
    </xf>
    <xf numFmtId="0" fontId="17"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pplyProtection="1">
      <alignment vertical="center"/>
      <protection/>
    </xf>
    <xf numFmtId="0" fontId="15" fillId="0" borderId="0" xfId="0" applyFont="1" applyBorder="1" applyAlignment="1">
      <alignment horizontal="center" vertical="center"/>
    </xf>
    <xf numFmtId="0" fontId="4" fillId="0" borderId="0" xfId="0" applyFont="1" applyAlignment="1" applyProtection="1">
      <alignment horizontal="center" vertical="top"/>
      <protection/>
    </xf>
    <xf numFmtId="0" fontId="7" fillId="0" borderId="12" xfId="0" applyFont="1" applyBorder="1" applyAlignment="1">
      <alignment vertical="center" shrinkToFit="1"/>
    </xf>
    <xf numFmtId="0" fontId="0" fillId="0" borderId="0" xfId="0" applyAlignment="1">
      <alignment vertical="center"/>
    </xf>
    <xf numFmtId="194" fontId="0" fillId="0" borderId="21" xfId="0" applyNumberFormat="1" applyBorder="1" applyAlignment="1">
      <alignment horizontal="distributed" vertical="center"/>
    </xf>
    <xf numFmtId="0" fontId="0" fillId="0" borderId="21" xfId="0" applyBorder="1" applyAlignment="1">
      <alignment horizontal="center" vertical="center"/>
    </xf>
    <xf numFmtId="195" fontId="0" fillId="0" borderId="21" xfId="0" applyNumberFormat="1" applyBorder="1" applyAlignment="1">
      <alignment vertical="center"/>
    </xf>
    <xf numFmtId="196" fontId="0" fillId="0" borderId="21" xfId="0" applyNumberFormat="1" applyBorder="1" applyAlignment="1">
      <alignment horizontal="right" vertical="center"/>
    </xf>
    <xf numFmtId="197" fontId="0" fillId="0" borderId="21" xfId="0" applyNumberFormat="1" applyBorder="1" applyAlignment="1">
      <alignment horizontal="right" vertical="center"/>
    </xf>
    <xf numFmtId="2" fontId="0" fillId="0" borderId="21" xfId="0" applyNumberFormat="1" applyBorder="1" applyAlignment="1">
      <alignment horizontal="center" vertical="center"/>
    </xf>
    <xf numFmtId="198" fontId="0" fillId="0" borderId="21" xfId="0" applyNumberFormat="1" applyBorder="1" applyAlignment="1">
      <alignment horizontal="center" vertical="center"/>
    </xf>
    <xf numFmtId="195" fontId="0" fillId="0" borderId="21" xfId="0" applyNumberFormat="1" applyBorder="1" applyAlignment="1">
      <alignment horizontal="center" vertical="center"/>
    </xf>
    <xf numFmtId="196" fontId="0" fillId="0" borderId="22" xfId="0" applyNumberFormat="1" applyBorder="1" applyAlignment="1">
      <alignment horizontal="right" vertical="center"/>
    </xf>
    <xf numFmtId="196" fontId="0" fillId="0" borderId="13" xfId="0" applyNumberFormat="1" applyBorder="1" applyAlignment="1">
      <alignment horizontal="right" vertical="center"/>
    </xf>
    <xf numFmtId="196" fontId="0" fillId="0" borderId="13" xfId="0" applyNumberFormat="1" applyBorder="1" applyAlignment="1">
      <alignment horizontal="center" vertical="center"/>
    </xf>
    <xf numFmtId="0" fontId="26" fillId="0" borderId="21" xfId="0" applyFont="1" applyBorder="1" applyAlignment="1">
      <alignment horizontal="right" vertical="center"/>
    </xf>
    <xf numFmtId="0" fontId="0" fillId="0" borderId="0" xfId="0" applyBorder="1" applyAlignment="1">
      <alignment vertical="center"/>
    </xf>
    <xf numFmtId="194" fontId="0" fillId="0" borderId="0" xfId="0" applyNumberFormat="1" applyBorder="1" applyAlignment="1">
      <alignment horizontal="distributed" vertical="center"/>
    </xf>
    <xf numFmtId="0" fontId="0" fillId="0" borderId="0" xfId="0" applyBorder="1" applyAlignment="1">
      <alignment horizontal="center" vertical="center"/>
    </xf>
    <xf numFmtId="195" fontId="0" fillId="0" borderId="0" xfId="0" applyNumberFormat="1" applyBorder="1" applyAlignment="1">
      <alignment vertical="center"/>
    </xf>
    <xf numFmtId="56" fontId="0" fillId="0" borderId="0" xfId="0" applyNumberFormat="1" applyBorder="1" applyAlignment="1">
      <alignment horizontal="distributed" vertical="center"/>
    </xf>
    <xf numFmtId="196" fontId="0" fillId="0" borderId="0" xfId="0" applyNumberFormat="1" applyBorder="1" applyAlignment="1">
      <alignment horizontal="right" vertical="center"/>
    </xf>
    <xf numFmtId="197" fontId="0" fillId="0" borderId="0" xfId="0" applyNumberFormat="1" applyBorder="1" applyAlignment="1">
      <alignment horizontal="right" vertical="center"/>
    </xf>
    <xf numFmtId="2" fontId="0" fillId="0" borderId="0" xfId="0" applyNumberFormat="1" applyBorder="1" applyAlignment="1">
      <alignment horizontal="center" vertical="center"/>
    </xf>
    <xf numFmtId="198" fontId="0" fillId="0" borderId="0" xfId="0" applyNumberFormat="1" applyBorder="1" applyAlignment="1">
      <alignment horizontal="center" vertical="center"/>
    </xf>
    <xf numFmtId="195" fontId="0" fillId="0" borderId="0" xfId="0" applyNumberFormat="1" applyBorder="1" applyAlignment="1">
      <alignment horizontal="center" vertical="center"/>
    </xf>
    <xf numFmtId="196" fontId="0" fillId="0" borderId="0" xfId="0" applyNumberFormat="1" applyBorder="1" applyAlignment="1">
      <alignment horizontal="center" vertical="center"/>
    </xf>
    <xf numFmtId="0" fontId="26" fillId="0" borderId="0" xfId="0" applyFont="1" applyBorder="1" applyAlignment="1">
      <alignment horizontal="right" vertical="center"/>
    </xf>
    <xf numFmtId="194" fontId="21" fillId="0" borderId="21" xfId="0" applyNumberFormat="1" applyFont="1" applyBorder="1" applyAlignment="1">
      <alignment horizontal="center" vertical="center"/>
    </xf>
    <xf numFmtId="0" fontId="21" fillId="0" borderId="21" xfId="0" applyFont="1" applyBorder="1" applyAlignment="1">
      <alignment horizontal="center" vertical="center"/>
    </xf>
    <xf numFmtId="195" fontId="23" fillId="0" borderId="21" xfId="0" applyNumberFormat="1" applyFont="1" applyBorder="1" applyAlignment="1">
      <alignment horizontal="center" vertical="center" wrapText="1"/>
    </xf>
    <xf numFmtId="1" fontId="21" fillId="0" borderId="21" xfId="0" applyNumberFormat="1" applyFont="1" applyBorder="1" applyAlignment="1">
      <alignment horizontal="center" vertical="center" wrapText="1"/>
    </xf>
    <xf numFmtId="196" fontId="21" fillId="0" borderId="21" xfId="0" applyNumberFormat="1" applyFont="1" applyBorder="1" applyAlignment="1">
      <alignment horizontal="center" vertical="center" wrapText="1"/>
    </xf>
    <xf numFmtId="197" fontId="21" fillId="0" borderId="21" xfId="0" applyNumberFormat="1" applyFont="1" applyBorder="1" applyAlignment="1">
      <alignment horizontal="center" vertical="center" wrapText="1"/>
    </xf>
    <xf numFmtId="0" fontId="23" fillId="0" borderId="21" xfId="0" applyFont="1" applyBorder="1" applyAlignment="1">
      <alignment horizontal="center" vertical="center" wrapText="1"/>
    </xf>
    <xf numFmtId="2" fontId="21" fillId="0" borderId="21" xfId="0" applyNumberFormat="1" applyFont="1" applyBorder="1" applyAlignment="1">
      <alignment horizontal="center" vertical="center" wrapText="1"/>
    </xf>
    <xf numFmtId="2" fontId="25" fillId="0" borderId="21" xfId="0" applyNumberFormat="1" applyFont="1" applyBorder="1" applyAlignment="1">
      <alignment horizontal="center" vertical="center" wrapText="1"/>
    </xf>
    <xf numFmtId="0" fontId="26" fillId="0" borderId="21" xfId="0" applyFont="1" applyBorder="1" applyAlignment="1">
      <alignment horizontal="center" vertical="center" wrapText="1"/>
    </xf>
    <xf numFmtId="0" fontId="5" fillId="33" borderId="0" xfId="0" applyFont="1" applyFill="1" applyAlignment="1">
      <alignment/>
    </xf>
    <xf numFmtId="0" fontId="0" fillId="0" borderId="21" xfId="0" applyBorder="1" applyAlignment="1">
      <alignment vertical="center"/>
    </xf>
    <xf numFmtId="0" fontId="0" fillId="0" borderId="21" xfId="0" applyNumberFormat="1" applyBorder="1" applyAlignment="1">
      <alignment horizontal="distributed" vertical="center"/>
    </xf>
    <xf numFmtId="0" fontId="7" fillId="0" borderId="10" xfId="0" applyFont="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15" fillId="0" borderId="10"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7" fillId="0" borderId="13" xfId="0" applyFont="1" applyBorder="1" applyAlignment="1">
      <alignment horizontal="center" vertical="center" shrinkToFit="1"/>
    </xf>
    <xf numFmtId="0" fontId="7" fillId="0" borderId="11"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5" fillId="0" borderId="0" xfId="0" applyFont="1" applyBorder="1" applyAlignment="1">
      <alignment horizontal="center" vertical="center"/>
    </xf>
    <xf numFmtId="187" fontId="15" fillId="0" borderId="23" xfId="0" applyNumberFormat="1" applyFont="1" applyBorder="1" applyAlignment="1" applyProtection="1">
      <alignment horizontal="center" vertical="center"/>
      <protection locked="0"/>
    </xf>
    <xf numFmtId="181" fontId="7" fillId="0" borderId="10" xfId="0" applyNumberFormat="1" applyFont="1" applyBorder="1" applyAlignment="1" applyProtection="1">
      <alignment horizontal="center" vertical="center"/>
      <protection/>
    </xf>
    <xf numFmtId="181" fontId="7" fillId="0" borderId="12" xfId="0" applyNumberFormat="1" applyFont="1" applyBorder="1" applyAlignment="1" applyProtection="1">
      <alignment horizontal="center" vertical="center"/>
      <protection/>
    </xf>
    <xf numFmtId="0" fontId="9" fillId="0" borderId="17" xfId="0" applyFont="1" applyFill="1" applyBorder="1" applyAlignment="1" applyProtection="1">
      <alignment horizontal="center" vertical="center" shrinkToFit="1"/>
      <protection locked="0"/>
    </xf>
    <xf numFmtId="0" fontId="13" fillId="0" borderId="0" xfId="0" applyFont="1" applyAlignment="1">
      <alignment horizontal="center" vertical="top"/>
    </xf>
    <xf numFmtId="187" fontId="15" fillId="0" borderId="10"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xf>
    <xf numFmtId="0" fontId="5" fillId="0" borderId="0" xfId="0" applyFont="1" applyAlignment="1">
      <alignment horizontal="right" vertical="center"/>
    </xf>
    <xf numFmtId="0" fontId="5" fillId="0" borderId="24" xfId="0" applyFont="1" applyBorder="1" applyAlignment="1" applyProtection="1">
      <alignment horizontal="left" vertical="center" shrinkToFit="1"/>
      <protection/>
    </xf>
    <xf numFmtId="0" fontId="5" fillId="0" borderId="0" xfId="0" applyFont="1" applyBorder="1" applyAlignment="1" applyProtection="1">
      <alignment horizontal="left" vertical="center" shrinkToFit="1"/>
      <protection/>
    </xf>
    <xf numFmtId="0" fontId="5" fillId="0" borderId="20" xfId="0" applyFont="1" applyBorder="1" applyAlignment="1" applyProtection="1">
      <alignment horizontal="left" vertical="center" shrinkToFit="1"/>
      <protection/>
    </xf>
    <xf numFmtId="0" fontId="9" fillId="0" borderId="10"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7" fillId="0" borderId="12" xfId="0" applyFont="1" applyBorder="1" applyAlignment="1">
      <alignment horizontal="center" vertical="center" shrinkToFit="1"/>
    </xf>
    <xf numFmtId="49" fontId="9" fillId="0" borderId="10" xfId="0" applyNumberFormat="1" applyFont="1" applyBorder="1" applyAlignment="1" applyProtection="1">
      <alignment horizontal="center" vertical="center" shrinkToFit="1"/>
      <protection locked="0"/>
    </xf>
    <xf numFmtId="0" fontId="7" fillId="0" borderId="25" xfId="0" applyFont="1" applyFill="1" applyBorder="1" applyAlignment="1" applyProtection="1">
      <alignment horizontal="distributed" vertical="center" shrinkToFit="1"/>
      <protection/>
    </xf>
    <xf numFmtId="0" fontId="7" fillId="0" borderId="17" xfId="0" applyFont="1" applyFill="1" applyBorder="1" applyAlignment="1" applyProtection="1">
      <alignment horizontal="distributed" vertical="center" shrinkToFit="1"/>
      <protection/>
    </xf>
    <xf numFmtId="0" fontId="7" fillId="0" borderId="24"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distributed" vertical="center" shrinkToFit="1"/>
      <protection/>
    </xf>
    <xf numFmtId="0" fontId="7" fillId="0" borderId="26" xfId="0" applyFont="1" applyFill="1" applyBorder="1" applyAlignment="1" applyProtection="1">
      <alignment horizontal="distributed" vertical="center" shrinkToFit="1"/>
      <protection/>
    </xf>
    <xf numFmtId="0" fontId="7" fillId="0" borderId="27" xfId="0" applyFont="1" applyFill="1" applyBorder="1" applyAlignment="1" applyProtection="1">
      <alignment horizontal="distributed" vertical="center" shrinkToFit="1"/>
      <protection/>
    </xf>
    <xf numFmtId="0" fontId="7" fillId="0" borderId="11" xfId="0" applyFont="1" applyFill="1" applyBorder="1" applyAlignment="1" applyProtection="1">
      <alignment horizontal="distributed" vertical="center" shrinkToFit="1"/>
      <protection/>
    </xf>
    <xf numFmtId="0" fontId="7" fillId="0" borderId="28" xfId="0" applyFont="1" applyFill="1" applyBorder="1" applyAlignment="1" applyProtection="1">
      <alignment horizontal="distributed" vertical="center" shrinkToFit="1"/>
      <protection/>
    </xf>
    <xf numFmtId="0" fontId="7" fillId="0" borderId="25" xfId="0" applyFont="1" applyBorder="1" applyAlignment="1" applyProtection="1">
      <alignment horizontal="left" vertical="center" shrinkToFit="1"/>
      <protection/>
    </xf>
    <xf numFmtId="0" fontId="7" fillId="0" borderId="17" xfId="0" applyFont="1" applyBorder="1" applyAlignment="1" applyProtection="1">
      <alignment horizontal="left" vertical="center" shrinkToFit="1"/>
      <protection/>
    </xf>
    <xf numFmtId="0" fontId="7" fillId="0" borderId="18" xfId="0" applyFont="1" applyBorder="1" applyAlignment="1" applyProtection="1">
      <alignment horizontal="left" vertical="center" shrinkToFit="1"/>
      <protection/>
    </xf>
    <xf numFmtId="0" fontId="7" fillId="0" borderId="27" xfId="0" applyFont="1" applyBorder="1" applyAlignment="1" applyProtection="1">
      <alignment horizontal="left" vertical="center" shrinkToFit="1"/>
      <protection/>
    </xf>
    <xf numFmtId="0" fontId="7" fillId="0" borderId="1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7" fillId="0" borderId="22" xfId="0" applyFont="1" applyBorder="1" applyAlignment="1">
      <alignment horizontal="center" vertical="center" shrinkToFit="1"/>
    </xf>
    <xf numFmtId="0" fontId="6" fillId="0" borderId="12" xfId="0" applyFont="1" applyBorder="1" applyAlignment="1" applyProtection="1">
      <alignment horizontal="center" vertical="center" shrinkToFit="1"/>
      <protection locked="0"/>
    </xf>
    <xf numFmtId="0" fontId="7" fillId="0" borderId="15"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1" xfId="0" applyFont="1" applyBorder="1" applyAlignment="1" applyProtection="1">
      <alignment horizontal="center" vertical="center" shrinkToFit="1"/>
      <protection locked="0"/>
    </xf>
    <xf numFmtId="0" fontId="7" fillId="0" borderId="29"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17"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pplyProtection="1">
      <alignment horizontal="distributed" vertical="center" shrinkToFit="1"/>
      <protection/>
    </xf>
    <xf numFmtId="0" fontId="7" fillId="0" borderId="10" xfId="0" applyFont="1" applyBorder="1" applyAlignment="1" applyProtection="1">
      <alignment horizontal="distributed" vertical="center" shrinkToFit="1"/>
      <protection/>
    </xf>
    <xf numFmtId="0" fontId="9" fillId="0" borderId="10" xfId="0" applyFont="1" applyBorder="1" applyAlignment="1">
      <alignment horizontal="center" vertical="center" shrinkToFit="1"/>
    </xf>
    <xf numFmtId="0" fontId="7" fillId="0" borderId="22" xfId="0" applyFont="1" applyBorder="1" applyAlignment="1" applyProtection="1">
      <alignment horizontal="center" vertical="center" shrinkToFit="1"/>
      <protection/>
    </xf>
    <xf numFmtId="0" fontId="7" fillId="0" borderId="10" xfId="0" applyFont="1" applyBorder="1" applyAlignment="1" applyProtection="1">
      <alignment horizontal="center" vertical="center" shrinkToFit="1"/>
      <protection/>
    </xf>
    <xf numFmtId="0" fontId="7" fillId="0" borderId="15" xfId="0" applyFont="1" applyBorder="1" applyAlignment="1" applyProtection="1">
      <alignment horizontal="center" vertical="center" shrinkToFit="1"/>
      <protection/>
    </xf>
    <xf numFmtId="0" fontId="7" fillId="0" borderId="13" xfId="0" applyFont="1" applyBorder="1" applyAlignment="1" applyProtection="1">
      <alignment horizontal="center" vertical="center" shrinkToFit="1"/>
      <protection/>
    </xf>
    <xf numFmtId="0" fontId="7" fillId="0" borderId="10" xfId="0" applyFont="1" applyFill="1" applyBorder="1" applyAlignment="1" applyProtection="1">
      <alignment horizontal="center" vertical="center" shrinkToFit="1"/>
      <protection/>
    </xf>
    <xf numFmtId="0" fontId="7" fillId="0" borderId="25" xfId="0" applyFont="1" applyBorder="1" applyAlignment="1" applyProtection="1">
      <alignment horizontal="distributed" vertical="center" shrinkToFit="1"/>
      <protection/>
    </xf>
    <xf numFmtId="0" fontId="7" fillId="0" borderId="17" xfId="0" applyFont="1" applyBorder="1" applyAlignment="1" applyProtection="1">
      <alignment horizontal="distributed" vertical="center" shrinkToFit="1"/>
      <protection/>
    </xf>
    <xf numFmtId="0" fontId="7" fillId="0" borderId="18" xfId="0" applyFont="1" applyBorder="1" applyAlignment="1" applyProtection="1">
      <alignment horizontal="distributed" vertical="center" shrinkToFit="1"/>
      <protection/>
    </xf>
    <xf numFmtId="0" fontId="7" fillId="0" borderId="27" xfId="0" applyFont="1" applyBorder="1" applyAlignment="1" applyProtection="1">
      <alignment horizontal="distributed" vertical="center" shrinkToFit="1"/>
      <protection/>
    </xf>
    <xf numFmtId="0" fontId="7" fillId="0" borderId="11" xfId="0" applyFont="1" applyBorder="1" applyAlignment="1" applyProtection="1">
      <alignment horizontal="distributed" vertical="center" shrinkToFit="1"/>
      <protection/>
    </xf>
    <xf numFmtId="0" fontId="7" fillId="0" borderId="28" xfId="0" applyFont="1" applyBorder="1" applyAlignment="1" applyProtection="1">
      <alignment horizontal="distributed" vertical="center" shrinkToFit="1"/>
      <protection/>
    </xf>
    <xf numFmtId="0" fontId="8" fillId="0" borderId="22"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8" fillId="0" borderId="13" xfId="0" applyFont="1" applyBorder="1" applyAlignment="1" applyProtection="1">
      <alignment horizontal="center" vertical="center" shrinkToFit="1"/>
      <protection/>
    </xf>
    <xf numFmtId="0" fontId="7" fillId="0" borderId="32" xfId="0" applyFont="1" applyBorder="1" applyAlignment="1" applyProtection="1">
      <alignment horizontal="center" vertical="center" shrinkToFit="1"/>
      <protection/>
    </xf>
    <xf numFmtId="0" fontId="7" fillId="0" borderId="0" xfId="0" applyFont="1" applyBorder="1" applyAlignment="1" applyProtection="1">
      <alignment horizontal="center" vertical="center" shrinkToFit="1"/>
      <protection/>
    </xf>
    <xf numFmtId="0" fontId="7" fillId="0" borderId="26" xfId="0" applyFont="1" applyBorder="1" applyAlignment="1" applyProtection="1">
      <alignment horizontal="center" vertical="center" shrinkToFit="1"/>
      <protection/>
    </xf>
    <xf numFmtId="0" fontId="7" fillId="0" borderId="33"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8" fillId="0" borderId="34" xfId="0" applyFont="1" applyBorder="1" applyAlignment="1" applyProtection="1">
      <alignment horizontal="center"/>
      <protection/>
    </xf>
    <xf numFmtId="0" fontId="8" fillId="0" borderId="35" xfId="0" applyFont="1" applyBorder="1" applyAlignment="1" applyProtection="1">
      <alignment horizontal="center"/>
      <protection/>
    </xf>
    <xf numFmtId="0" fontId="8" fillId="0" borderId="36" xfId="0" applyFont="1" applyBorder="1" applyAlignment="1" applyProtection="1">
      <alignment horizontal="center"/>
      <protection/>
    </xf>
    <xf numFmtId="0" fontId="8" fillId="0" borderId="37" xfId="0" applyFont="1" applyBorder="1" applyAlignment="1" applyProtection="1">
      <alignment horizontal="center"/>
      <protection/>
    </xf>
    <xf numFmtId="0" fontId="7" fillId="0" borderId="38" xfId="0" applyFont="1" applyBorder="1" applyAlignment="1" applyProtection="1">
      <alignment horizontal="distributed" vertical="center" shrinkToFit="1"/>
      <protection/>
    </xf>
    <xf numFmtId="0" fontId="7" fillId="0" borderId="39" xfId="0" applyFont="1" applyBorder="1" applyAlignment="1" applyProtection="1" quotePrefix="1">
      <alignment horizontal="distributed" vertical="center" shrinkToFit="1"/>
      <protection/>
    </xf>
    <xf numFmtId="0" fontId="7" fillId="0" borderId="40" xfId="0" applyFont="1" applyBorder="1" applyAlignment="1" applyProtection="1" quotePrefix="1">
      <alignment horizontal="distributed" vertical="center" shrinkToFit="1"/>
      <protection/>
    </xf>
    <xf numFmtId="189" fontId="6" fillId="0" borderId="41" xfId="0" applyNumberFormat="1" applyFont="1" applyFill="1" applyBorder="1" applyAlignment="1" applyProtection="1">
      <alignment horizontal="center" vertical="center" shrinkToFit="1"/>
      <protection/>
    </xf>
    <xf numFmtId="189" fontId="6" fillId="0" borderId="39" xfId="0" applyNumberFormat="1" applyFont="1" applyFill="1" applyBorder="1" applyAlignment="1" applyProtection="1">
      <alignment horizontal="center" vertical="center" shrinkToFit="1"/>
      <protection/>
    </xf>
    <xf numFmtId="189" fontId="6" fillId="0" borderId="40" xfId="0" applyNumberFormat="1" applyFont="1" applyFill="1" applyBorder="1" applyAlignment="1" applyProtection="1">
      <alignment horizontal="center" vertical="center" shrinkToFit="1"/>
      <protection/>
    </xf>
    <xf numFmtId="189" fontId="6" fillId="0" borderId="42" xfId="0" applyNumberFormat="1" applyFont="1" applyFill="1" applyBorder="1" applyAlignment="1" applyProtection="1">
      <alignment horizontal="center" vertical="center" shrinkToFit="1"/>
      <protection/>
    </xf>
    <xf numFmtId="0" fontId="7" fillId="0" borderId="2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7" fillId="0" borderId="11" xfId="0" applyFont="1" applyFill="1" applyBorder="1" applyAlignment="1" applyProtection="1">
      <alignment horizontal="center" vertical="center" shrinkToFit="1"/>
      <protection/>
    </xf>
    <xf numFmtId="0" fontId="7" fillId="0" borderId="43" xfId="0" applyFont="1" applyBorder="1" applyAlignment="1" applyProtection="1">
      <alignment horizontal="left" vertical="center" wrapText="1" shrinkToFit="1"/>
      <protection/>
    </xf>
    <xf numFmtId="0" fontId="7" fillId="0" borderId="44" xfId="0" applyFont="1" applyBorder="1" applyAlignment="1" applyProtection="1">
      <alignment horizontal="left" vertical="center" wrapText="1" shrinkToFit="1"/>
      <protection/>
    </xf>
    <xf numFmtId="187" fontId="9" fillId="0" borderId="33" xfId="0" applyNumberFormat="1" applyFont="1" applyFill="1" applyBorder="1" applyAlignment="1" applyProtection="1">
      <alignment horizontal="center" vertical="center" shrinkToFit="1"/>
      <protection/>
    </xf>
    <xf numFmtId="187" fontId="9" fillId="0" borderId="17" xfId="0" applyNumberFormat="1" applyFont="1" applyFill="1" applyBorder="1" applyAlignment="1" applyProtection="1">
      <alignment horizontal="center" vertical="center" shrinkToFit="1"/>
      <protection/>
    </xf>
    <xf numFmtId="0" fontId="15" fillId="0" borderId="29" xfId="0" applyFont="1" applyBorder="1" applyAlignment="1" applyProtection="1">
      <alignment horizontal="center" vertical="center" wrapText="1"/>
      <protection/>
    </xf>
    <xf numFmtId="0" fontId="15" fillId="0" borderId="11"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protection/>
    </xf>
    <xf numFmtId="187" fontId="9" fillId="0" borderId="22" xfId="0" applyNumberFormat="1" applyFont="1" applyBorder="1" applyAlignment="1" applyProtection="1">
      <alignment horizontal="center" vertical="center"/>
      <protection locked="0"/>
    </xf>
    <xf numFmtId="187" fontId="9" fillId="0" borderId="10" xfId="0" applyNumberFormat="1" applyFont="1" applyBorder="1" applyAlignment="1" applyProtection="1">
      <alignment horizontal="center" vertical="center"/>
      <protection locked="0"/>
    </xf>
    <xf numFmtId="187" fontId="9" fillId="0" borderId="32" xfId="0" applyNumberFormat="1" applyFont="1" applyBorder="1" applyAlignment="1" applyProtection="1">
      <alignment horizontal="center" vertical="center"/>
      <protection/>
    </xf>
    <xf numFmtId="187" fontId="9" fillId="0" borderId="0" xfId="0" applyNumberFormat="1" applyFont="1" applyBorder="1" applyAlignment="1" applyProtection="1">
      <alignment horizontal="center" vertical="center"/>
      <protection/>
    </xf>
    <xf numFmtId="0" fontId="7" fillId="0" borderId="33"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0" fontId="7" fillId="0" borderId="19" xfId="0" applyFont="1" applyBorder="1" applyAlignment="1" applyProtection="1">
      <alignment horizontal="distributed" vertical="center"/>
      <protection/>
    </xf>
    <xf numFmtId="190" fontId="6" fillId="0" borderId="45" xfId="0" applyNumberFormat="1" applyFont="1" applyFill="1" applyBorder="1" applyAlignment="1" applyProtection="1">
      <alignment horizontal="center" vertical="center" shrinkToFit="1"/>
      <protection locked="0"/>
    </xf>
    <xf numFmtId="190" fontId="6" fillId="0" borderId="17"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distributed" vertical="center" wrapText="1" shrinkToFit="1"/>
      <protection/>
    </xf>
    <xf numFmtId="0" fontId="7" fillId="0" borderId="11" xfId="0" applyFont="1" applyBorder="1" applyAlignment="1" applyProtection="1">
      <alignment horizontal="distributed" vertical="center" wrapText="1" shrinkToFit="1"/>
      <protection/>
    </xf>
    <xf numFmtId="0" fontId="7" fillId="0" borderId="28" xfId="0" applyFont="1" applyBorder="1" applyAlignment="1" applyProtection="1">
      <alignment horizontal="distributed" vertical="center" wrapText="1" shrinkToFit="1"/>
      <protection/>
    </xf>
    <xf numFmtId="189" fontId="15" fillId="0" borderId="29" xfId="0" applyNumberFormat="1" applyFont="1" applyFill="1" applyBorder="1" applyAlignment="1" applyProtection="1">
      <alignment horizontal="center" vertical="center" wrapText="1" shrinkToFit="1"/>
      <protection/>
    </xf>
    <xf numFmtId="189" fontId="15" fillId="0" borderId="11" xfId="0" applyNumberFormat="1" applyFont="1" applyFill="1" applyBorder="1" applyAlignment="1" applyProtection="1">
      <alignment horizontal="center" vertical="center" wrapText="1" shrinkToFit="1"/>
      <protection/>
    </xf>
    <xf numFmtId="189" fontId="15" fillId="0" borderId="28" xfId="0" applyNumberFormat="1" applyFont="1" applyFill="1" applyBorder="1" applyAlignment="1" applyProtection="1">
      <alignment horizontal="center" vertical="center" wrapText="1" shrinkToFit="1"/>
      <protection/>
    </xf>
    <xf numFmtId="189" fontId="8" fillId="0" borderId="17" xfId="0" applyNumberFormat="1" applyFont="1" applyFill="1" applyBorder="1" applyAlignment="1" applyProtection="1">
      <alignment horizontal="center" vertical="center" shrinkToFit="1"/>
      <protection/>
    </xf>
    <xf numFmtId="189" fontId="8" fillId="0" borderId="18" xfId="0" applyNumberFormat="1" applyFont="1" applyFill="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9" fillId="0" borderId="0" xfId="0" applyFont="1" applyAlignment="1" applyProtection="1">
      <alignment horizontal="center" vertical="center" shrinkToFit="1"/>
      <protection locked="0"/>
    </xf>
    <xf numFmtId="0" fontId="7" fillId="0" borderId="0" xfId="0" applyFont="1" applyAlignment="1" applyProtection="1">
      <alignment horizontal="distributed" vertical="center" shrinkToFit="1"/>
      <protection/>
    </xf>
    <xf numFmtId="0" fontId="8" fillId="0" borderId="46" xfId="0" applyFont="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7" fillId="0" borderId="17" xfId="0" applyFont="1" applyFill="1" applyBorder="1" applyAlignment="1" applyProtection="1">
      <alignment horizontal="center" vertical="center" shrinkToFit="1"/>
      <protection/>
    </xf>
    <xf numFmtId="0" fontId="7" fillId="0" borderId="31" xfId="0" applyFont="1" applyFill="1" applyBorder="1" applyAlignment="1" applyProtection="1">
      <alignment horizontal="distributed" vertical="center" shrinkToFit="1"/>
      <protection/>
    </xf>
    <xf numFmtId="0" fontId="7" fillId="0" borderId="10" xfId="0" applyFont="1" applyFill="1" applyBorder="1" applyAlignment="1" applyProtection="1">
      <alignment horizontal="distributed" vertical="center" shrinkToFit="1"/>
      <protection/>
    </xf>
    <xf numFmtId="0" fontId="7" fillId="0" borderId="13" xfId="0" applyFont="1" applyFill="1" applyBorder="1" applyAlignment="1" applyProtection="1">
      <alignment horizontal="distributed" vertical="center" shrinkToFit="1"/>
      <protection/>
    </xf>
    <xf numFmtId="187" fontId="8" fillId="0" borderId="33" xfId="0" applyNumberFormat="1" applyFont="1" applyFill="1" applyBorder="1" applyAlignment="1" applyProtection="1">
      <alignment horizontal="center" vertical="center" shrinkToFit="1"/>
      <protection/>
    </xf>
    <xf numFmtId="187" fontId="8" fillId="0" borderId="17" xfId="0" applyNumberFormat="1" applyFont="1" applyFill="1" applyBorder="1" applyAlignment="1" applyProtection="1">
      <alignment horizontal="center" vertical="center" shrinkToFit="1"/>
      <protection/>
    </xf>
    <xf numFmtId="0" fontId="9" fillId="0" borderId="1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shrinkToFit="1"/>
      <protection/>
    </xf>
    <xf numFmtId="0" fontId="9" fillId="0" borderId="10" xfId="0" applyFont="1" applyFill="1" applyBorder="1" applyAlignment="1" applyProtection="1">
      <alignment horizontal="center" vertical="center" shrinkToFit="1"/>
      <protection/>
    </xf>
    <xf numFmtId="189" fontId="4" fillId="0" borderId="22" xfId="0" applyNumberFormat="1" applyFont="1" applyFill="1" applyBorder="1" applyAlignment="1" applyProtection="1">
      <alignment horizontal="center" vertical="center" shrinkToFit="1"/>
      <protection/>
    </xf>
    <xf numFmtId="189" fontId="4" fillId="0" borderId="10" xfId="0" applyNumberFormat="1" applyFont="1" applyFill="1" applyBorder="1" applyAlignment="1" applyProtection="1">
      <alignment horizontal="center" vertical="center" shrinkToFit="1"/>
      <protection/>
    </xf>
    <xf numFmtId="189" fontId="4" fillId="0" borderId="12" xfId="0" applyNumberFormat="1" applyFont="1" applyFill="1" applyBorder="1" applyAlignment="1" applyProtection="1">
      <alignment horizontal="center" vertical="center" shrinkToFit="1"/>
      <protection/>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11" xfId="0" applyFont="1" applyBorder="1" applyAlignment="1" applyProtection="1">
      <alignment horizontal="center" vertical="center"/>
      <protection locked="0"/>
    </xf>
    <xf numFmtId="0" fontId="7" fillId="0" borderId="10" xfId="0" applyFont="1" applyBorder="1" applyAlignment="1">
      <alignment horizontal="distributed" vertical="center"/>
    </xf>
    <xf numFmtId="0" fontId="7" fillId="0" borderId="15" xfId="0" applyFont="1" applyBorder="1" applyAlignment="1">
      <alignment horizontal="distributed" vertical="center"/>
    </xf>
    <xf numFmtId="0" fontId="7" fillId="0" borderId="33" xfId="0" applyFont="1" applyFill="1" applyBorder="1" applyAlignment="1" applyProtection="1">
      <alignment horizontal="center" vertical="center" shrinkToFit="1"/>
      <protection/>
    </xf>
    <xf numFmtId="0" fontId="9" fillId="0" borderId="30" xfId="0" applyFont="1" applyFill="1" applyBorder="1" applyAlignment="1" applyProtection="1">
      <alignment horizontal="center" vertical="center" shrinkToFit="1"/>
      <protection locked="0"/>
    </xf>
    <xf numFmtId="0" fontId="7" fillId="0" borderId="31"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3" xfId="0" applyFont="1" applyFill="1" applyBorder="1" applyAlignment="1">
      <alignment horizontal="distributed" vertical="center"/>
    </xf>
    <xf numFmtId="189" fontId="15" fillId="0" borderId="47" xfId="0" applyNumberFormat="1" applyFont="1" applyBorder="1" applyAlignment="1" applyProtection="1">
      <alignment horizontal="center" vertical="center"/>
      <protection locked="0"/>
    </xf>
    <xf numFmtId="189" fontId="15" fillId="0" borderId="10" xfId="0" applyNumberFormat="1" applyFont="1" applyBorder="1" applyAlignment="1" applyProtection="1">
      <alignment horizontal="center" vertical="center"/>
      <protection locked="0"/>
    </xf>
    <xf numFmtId="189" fontId="4" fillId="0" borderId="29" xfId="0" applyNumberFormat="1" applyFont="1" applyFill="1" applyBorder="1" applyAlignment="1" applyProtection="1">
      <alignment horizontal="center" vertical="center" shrinkToFit="1"/>
      <protection/>
    </xf>
    <xf numFmtId="189" fontId="4" fillId="0" borderId="11" xfId="0" applyNumberFormat="1" applyFont="1" applyFill="1" applyBorder="1" applyAlignment="1" applyProtection="1">
      <alignment horizontal="center" vertical="center" shrinkToFit="1"/>
      <protection/>
    </xf>
    <xf numFmtId="189" fontId="4" fillId="0" borderId="28" xfId="0" applyNumberFormat="1" applyFont="1" applyFill="1" applyBorder="1" applyAlignment="1" applyProtection="1">
      <alignment horizontal="center" vertical="center" shrinkToFit="1"/>
      <protection/>
    </xf>
    <xf numFmtId="0" fontId="9" fillId="0" borderId="0" xfId="0" applyFont="1" applyAlignment="1" applyProtection="1">
      <alignment horizontal="center" vertical="center"/>
      <protection locked="0"/>
    </xf>
    <xf numFmtId="0" fontId="7" fillId="0" borderId="0" xfId="0" applyFont="1" applyBorder="1" applyAlignment="1" applyProtection="1">
      <alignment vertical="center" shrinkToFit="1"/>
      <protection/>
    </xf>
    <xf numFmtId="0" fontId="9"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shrinkToFit="1"/>
      <protection/>
    </xf>
    <xf numFmtId="0" fontId="7" fillId="0" borderId="17"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top" wrapText="1" shrinkToFit="1"/>
      <protection/>
    </xf>
    <xf numFmtId="0" fontId="5" fillId="0" borderId="49" xfId="0" applyFont="1" applyFill="1" applyBorder="1" applyAlignment="1" applyProtection="1">
      <alignment horizontal="center" vertical="top" wrapText="1" shrinkToFit="1"/>
      <protection/>
    </xf>
    <xf numFmtId="0" fontId="5" fillId="0" borderId="50" xfId="0" applyFont="1" applyFill="1" applyBorder="1" applyAlignment="1" applyProtection="1">
      <alignment horizontal="center" vertical="top" wrapText="1" shrinkToFit="1"/>
      <protection/>
    </xf>
    <xf numFmtId="0" fontId="15" fillId="0" borderId="11" xfId="0" applyFont="1" applyFill="1" applyBorder="1" applyAlignment="1" applyProtection="1">
      <alignment horizontal="center" vertical="center" shrinkToFit="1"/>
      <protection/>
    </xf>
    <xf numFmtId="0" fontId="15" fillId="0" borderId="28" xfId="0" applyFont="1" applyFill="1" applyBorder="1" applyAlignment="1" applyProtection="1">
      <alignment horizontal="center" vertical="center" shrinkToFit="1"/>
      <protection/>
    </xf>
    <xf numFmtId="0" fontId="9" fillId="0" borderId="22"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7" fillId="0" borderId="51" xfId="0" applyFont="1" applyFill="1" applyBorder="1" applyAlignment="1" applyProtection="1">
      <alignment horizontal="distributed" vertical="center" shrinkToFit="1"/>
      <protection/>
    </xf>
    <xf numFmtId="0" fontId="7" fillId="0" borderId="23" xfId="0" applyFont="1" applyFill="1" applyBorder="1" applyAlignment="1" applyProtection="1">
      <alignment horizontal="distributed" vertical="center" shrinkToFit="1"/>
      <protection/>
    </xf>
    <xf numFmtId="0" fontId="7" fillId="0" borderId="52" xfId="0" applyFont="1" applyFill="1" applyBorder="1" applyAlignment="1" applyProtection="1">
      <alignment horizontal="distributed" vertical="center" shrinkToFit="1"/>
      <protection/>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0" borderId="30" xfId="0" applyFont="1" applyBorder="1" applyAlignment="1">
      <alignment horizontal="center" vertical="center"/>
    </xf>
    <xf numFmtId="0" fontId="7" fillId="0" borderId="24"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7" fillId="0" borderId="26" xfId="0" applyFont="1" applyFill="1" applyBorder="1" applyAlignment="1" applyProtection="1">
      <alignment horizontal="distributed" vertical="center"/>
      <protection/>
    </xf>
    <xf numFmtId="49" fontId="9" fillId="0" borderId="10" xfId="0" applyNumberFormat="1" applyFont="1" applyFill="1" applyBorder="1" applyAlignment="1" applyProtection="1">
      <alignment horizontal="center" vertical="center" shrinkToFit="1"/>
      <protection locked="0"/>
    </xf>
    <xf numFmtId="0" fontId="7" fillId="0" borderId="11" xfId="0" applyFont="1" applyBorder="1" applyAlignment="1">
      <alignment horizontal="center" vertical="center"/>
    </xf>
    <xf numFmtId="0" fontId="7" fillId="0" borderId="28" xfId="0" applyFont="1" applyBorder="1" applyAlignment="1">
      <alignment horizontal="center" vertical="center"/>
    </xf>
    <xf numFmtId="49" fontId="9" fillId="0" borderId="11" xfId="0" applyNumberFormat="1" applyFont="1" applyFill="1" applyBorder="1" applyAlignment="1" applyProtection="1">
      <alignment horizontal="center" vertical="center" wrapText="1"/>
      <protection locked="0"/>
    </xf>
    <xf numFmtId="0" fontId="7" fillId="0" borderId="13" xfId="0" applyFont="1" applyBorder="1" applyAlignment="1" applyProtection="1">
      <alignment horizontal="distributed" vertical="center" shrinkToFit="1"/>
      <protection/>
    </xf>
    <xf numFmtId="189" fontId="8" fillId="0" borderId="11" xfId="0" applyNumberFormat="1" applyFont="1" applyFill="1" applyBorder="1" applyAlignment="1" applyProtection="1">
      <alignment horizontal="center" vertical="center" shrinkToFit="1"/>
      <protection/>
    </xf>
    <xf numFmtId="189" fontId="8" fillId="0" borderId="28" xfId="0" applyNumberFormat="1" applyFont="1" applyFill="1" applyBorder="1" applyAlignment="1" applyProtection="1">
      <alignment horizontal="center" vertical="center" shrinkToFit="1"/>
      <protection/>
    </xf>
    <xf numFmtId="0" fontId="7" fillId="0" borderId="11"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5" fillId="0" borderId="0" xfId="0" applyFont="1" applyBorder="1" applyAlignment="1">
      <alignment horizontal="left" vertical="top" wrapText="1"/>
    </xf>
    <xf numFmtId="0" fontId="7" fillId="0" borderId="25" xfId="0" applyFont="1" applyBorder="1" applyAlignment="1" applyProtection="1">
      <alignment horizontal="left" vertical="center" wrapText="1" shrinkToFit="1"/>
      <protection/>
    </xf>
    <xf numFmtId="0" fontId="7" fillId="0" borderId="17" xfId="0" applyFont="1" applyBorder="1" applyAlignment="1" applyProtection="1">
      <alignment horizontal="left" vertical="center" wrapText="1" shrinkToFit="1"/>
      <protection/>
    </xf>
    <xf numFmtId="0" fontId="7" fillId="0" borderId="18" xfId="0" applyFont="1" applyBorder="1" applyAlignment="1" applyProtection="1">
      <alignment horizontal="left" vertical="center" wrapText="1" shrinkToFit="1"/>
      <protection/>
    </xf>
    <xf numFmtId="0" fontId="7" fillId="0" borderId="24" xfId="0" applyFont="1" applyBorder="1" applyAlignment="1" applyProtection="1">
      <alignment horizontal="left" vertical="center" wrapText="1" shrinkToFit="1"/>
      <protection/>
    </xf>
    <xf numFmtId="0" fontId="7" fillId="0" borderId="0" xfId="0" applyFont="1" applyBorder="1" applyAlignment="1" applyProtection="1">
      <alignment horizontal="left" vertical="center" wrapText="1" shrinkToFit="1"/>
      <protection/>
    </xf>
    <xf numFmtId="0" fontId="7" fillId="0" borderId="26" xfId="0" applyFont="1" applyBorder="1" applyAlignment="1" applyProtection="1">
      <alignment horizontal="left" vertical="center" wrapText="1" shrinkToFit="1"/>
      <protection/>
    </xf>
    <xf numFmtId="0" fontId="7" fillId="0" borderId="27" xfId="0" applyFont="1" applyBorder="1" applyAlignment="1" applyProtection="1">
      <alignment horizontal="left" vertical="center" wrapText="1" shrinkToFit="1"/>
      <protection/>
    </xf>
    <xf numFmtId="0" fontId="7" fillId="0" borderId="11" xfId="0" applyFont="1" applyBorder="1" applyAlignment="1" applyProtection="1">
      <alignment horizontal="left" vertical="center" wrapText="1" shrinkToFit="1"/>
      <protection/>
    </xf>
    <xf numFmtId="0" fontId="7" fillId="0" borderId="28" xfId="0" applyFont="1" applyBorder="1" applyAlignment="1" applyProtection="1">
      <alignment horizontal="left" vertical="center" wrapText="1" shrinkToFit="1"/>
      <protection/>
    </xf>
    <xf numFmtId="0" fontId="9" fillId="0" borderId="47" xfId="0" applyFont="1" applyBorder="1" applyAlignment="1" applyProtection="1">
      <alignment horizontal="center" vertical="center" shrinkToFit="1"/>
      <protection locked="0"/>
    </xf>
    <xf numFmtId="0" fontId="7" fillId="0" borderId="46" xfId="0" applyFont="1" applyFill="1" applyBorder="1" applyAlignment="1" applyProtection="1">
      <alignment horizontal="left" vertical="top" shrinkToFit="1"/>
      <protection locked="0"/>
    </xf>
    <xf numFmtId="0" fontId="7" fillId="0" borderId="36" xfId="0" applyFont="1" applyFill="1" applyBorder="1" applyAlignment="1" applyProtection="1">
      <alignment horizontal="left" vertical="top" shrinkToFit="1"/>
      <protection locked="0"/>
    </xf>
    <xf numFmtId="0" fontId="7" fillId="0" borderId="37" xfId="0" applyFont="1" applyFill="1" applyBorder="1" applyAlignment="1" applyProtection="1">
      <alignment horizontal="left" vertical="top" shrinkToFit="1"/>
      <protection locked="0"/>
    </xf>
    <xf numFmtId="0" fontId="5" fillId="0" borderId="2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53" xfId="0" applyFont="1" applyBorder="1" applyAlignment="1" applyProtection="1">
      <alignment vertical="top" wrapText="1"/>
      <protection locked="0"/>
    </xf>
    <xf numFmtId="0" fontId="5" fillId="0" borderId="54"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13" fillId="0" borderId="0" xfId="0" applyFont="1" applyFill="1" applyBorder="1" applyAlignment="1">
      <alignment horizontal="center" vertical="top" wrapText="1"/>
    </xf>
    <xf numFmtId="0" fontId="5" fillId="0" borderId="0" xfId="0" applyFont="1" applyFill="1" applyBorder="1" applyAlignment="1">
      <alignment horizontal="center" wrapText="1"/>
    </xf>
    <xf numFmtId="0" fontId="7" fillId="0" borderId="10"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22" xfId="0" applyFont="1" applyBorder="1" applyAlignment="1">
      <alignment horizontal="distributed" vertical="center"/>
    </xf>
    <xf numFmtId="187" fontId="15" fillId="0" borderId="17" xfId="0" applyNumberFormat="1" applyFont="1" applyBorder="1" applyAlignment="1" applyProtection="1">
      <alignment horizontal="center" vertical="center"/>
      <protection locked="0"/>
    </xf>
    <xf numFmtId="0" fontId="7" fillId="0" borderId="56" xfId="0" applyFont="1" applyBorder="1" applyAlignment="1" applyProtection="1">
      <alignment horizontal="distributed" vertical="center" wrapText="1" shrinkToFit="1"/>
      <protection/>
    </xf>
    <xf numFmtId="0" fontId="7" fillId="0" borderId="21" xfId="0" applyFont="1" applyBorder="1" applyAlignment="1" applyProtection="1">
      <alignment horizontal="distributed" vertical="center" wrapText="1" shrinkToFit="1"/>
      <protection/>
    </xf>
    <xf numFmtId="0" fontId="7" fillId="0" borderId="56" xfId="0" applyFont="1" applyBorder="1" applyAlignment="1" applyProtection="1">
      <alignment horizontal="distributed" vertical="center" shrinkToFit="1"/>
      <protection/>
    </xf>
    <xf numFmtId="0" fontId="7" fillId="0" borderId="21" xfId="0" applyFont="1" applyBorder="1" applyAlignment="1" applyProtection="1">
      <alignment horizontal="distributed" vertical="center" shrinkToFit="1"/>
      <protection/>
    </xf>
    <xf numFmtId="0" fontId="7" fillId="0" borderId="23" xfId="0" applyFont="1" applyBorder="1" applyAlignment="1">
      <alignment horizontal="center" vertical="center"/>
    </xf>
    <xf numFmtId="0" fontId="7" fillId="0" borderId="57" xfId="0" applyFont="1" applyBorder="1" applyAlignment="1">
      <alignment horizontal="center" vertical="center"/>
    </xf>
    <xf numFmtId="0" fontId="0" fillId="0" borderId="10" xfId="0" applyBorder="1" applyAlignment="1">
      <alignment/>
    </xf>
    <xf numFmtId="0" fontId="18" fillId="0" borderId="10" xfId="0" applyFont="1" applyBorder="1" applyAlignment="1" applyProtection="1">
      <alignment/>
      <protection locked="0"/>
    </xf>
    <xf numFmtId="0" fontId="18" fillId="0" borderId="12" xfId="0" applyFont="1" applyBorder="1" applyAlignment="1" applyProtection="1">
      <alignment/>
      <protection locked="0"/>
    </xf>
    <xf numFmtId="0" fontId="15" fillId="0" borderId="31" xfId="0" applyFont="1" applyFill="1" applyBorder="1" applyAlignment="1" applyProtection="1">
      <alignment horizontal="distributed" vertical="center" shrinkToFit="1"/>
      <protection/>
    </xf>
    <xf numFmtId="0" fontId="15" fillId="0" borderId="10" xfId="0" applyFont="1" applyFill="1" applyBorder="1" applyAlignment="1" applyProtection="1">
      <alignment horizontal="distributed" vertical="center" shrinkToFit="1"/>
      <protection/>
    </xf>
    <xf numFmtId="0" fontId="15" fillId="0" borderId="13" xfId="0" applyFont="1" applyFill="1" applyBorder="1" applyAlignment="1" applyProtection="1">
      <alignment horizontal="distributed" vertical="center" shrinkToFit="1"/>
      <protection/>
    </xf>
    <xf numFmtId="0" fontId="7" fillId="0" borderId="11" xfId="0" applyFont="1" applyBorder="1" applyAlignment="1">
      <alignment horizontal="center"/>
    </xf>
    <xf numFmtId="0" fontId="7" fillId="0" borderId="28" xfId="0" applyFont="1" applyBorder="1" applyAlignment="1">
      <alignment horizontal="center"/>
    </xf>
    <xf numFmtId="0" fontId="7" fillId="0" borderId="22" xfId="0" applyFont="1" applyBorder="1" applyAlignment="1" applyProtection="1">
      <alignment horizontal="distributed" vertical="center"/>
      <protection/>
    </xf>
    <xf numFmtId="0" fontId="7" fillId="0" borderId="10" xfId="0" applyFont="1" applyBorder="1" applyAlignment="1" applyProtection="1">
      <alignment horizontal="distributed" vertical="center"/>
      <protection/>
    </xf>
    <xf numFmtId="0" fontId="7" fillId="0" borderId="15" xfId="0" applyFont="1" applyBorder="1" applyAlignment="1" applyProtection="1">
      <alignment horizontal="distributed" vertical="center"/>
      <protection/>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43" xfId="0" applyFont="1" applyBorder="1" applyAlignment="1" applyProtection="1">
      <alignment horizontal="distributed" vertical="center" shrinkToFit="1"/>
      <protection/>
    </xf>
    <xf numFmtId="0" fontId="7" fillId="0" borderId="44" xfId="0" applyFont="1" applyBorder="1" applyAlignment="1" applyProtection="1">
      <alignment horizontal="distributed" vertical="center" shrinkToFit="1"/>
      <protection/>
    </xf>
    <xf numFmtId="0" fontId="7" fillId="0" borderId="58" xfId="0" applyFont="1" applyBorder="1" applyAlignment="1" applyProtection="1">
      <alignment horizontal="distributed" vertical="center" wrapText="1" shrinkToFit="1"/>
      <protection/>
    </xf>
    <xf numFmtId="0" fontId="7" fillId="0" borderId="59" xfId="0" applyFont="1" applyBorder="1" applyAlignment="1" applyProtection="1">
      <alignment horizontal="distributed" vertical="center" wrapText="1" shrinkToFit="1"/>
      <protection/>
    </xf>
    <xf numFmtId="187" fontId="8" fillId="0" borderId="10" xfId="0" applyNumberFormat="1" applyFont="1" applyFill="1" applyBorder="1" applyAlignment="1" applyProtection="1">
      <alignment horizontal="center" vertical="center" shrinkToFit="1"/>
      <protection/>
    </xf>
    <xf numFmtId="187" fontId="8" fillId="0" borderId="12" xfId="0" applyNumberFormat="1" applyFont="1" applyFill="1" applyBorder="1" applyAlignment="1" applyProtection="1">
      <alignment horizontal="center" vertical="center" shrinkToFit="1"/>
      <protection/>
    </xf>
    <xf numFmtId="190" fontId="4" fillId="0" borderId="22" xfId="0" applyNumberFormat="1" applyFont="1" applyFill="1" applyBorder="1" applyAlignment="1" applyProtection="1">
      <alignment horizontal="center" vertical="center" shrinkToFit="1"/>
      <protection locked="0"/>
    </xf>
    <xf numFmtId="190" fontId="4" fillId="0" borderId="10" xfId="0" applyNumberFormat="1" applyFont="1" applyFill="1" applyBorder="1" applyAlignment="1" applyProtection="1">
      <alignment horizontal="center" vertical="center" shrinkToFit="1"/>
      <protection locked="0"/>
    </xf>
    <xf numFmtId="190" fontId="4" fillId="0" borderId="13" xfId="0" applyNumberFormat="1"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xf>
    <xf numFmtId="0" fontId="7" fillId="0" borderId="28" xfId="0" applyFont="1" applyFill="1" applyBorder="1" applyAlignment="1" applyProtection="1">
      <alignment horizontal="center" vertical="center" shrinkToFit="1"/>
      <protection/>
    </xf>
    <xf numFmtId="0" fontId="7" fillId="0" borderId="22" xfId="0" applyFont="1" applyFill="1" applyBorder="1" applyAlignment="1" applyProtection="1">
      <alignment horizontal="distributed" vertical="center" shrinkToFit="1"/>
      <protection/>
    </xf>
    <xf numFmtId="0" fontId="7" fillId="0" borderId="15" xfId="0" applyFont="1" applyFill="1" applyBorder="1" applyAlignment="1" applyProtection="1">
      <alignment horizontal="distributed" vertical="center" shrinkToFit="1"/>
      <protection/>
    </xf>
    <xf numFmtId="0" fontId="0" fillId="0" borderId="11" xfId="0" applyBorder="1" applyAlignment="1">
      <alignment horizontal="distributed" vertical="center" wrapText="1" shrinkToFit="1"/>
    </xf>
    <xf numFmtId="0" fontId="0" fillId="0" borderId="28" xfId="0" applyBorder="1" applyAlignment="1">
      <alignment horizontal="distributed" vertical="center" wrapText="1" shrinkToFit="1"/>
    </xf>
    <xf numFmtId="0" fontId="5" fillId="0" borderId="11" xfId="0" applyFont="1" applyBorder="1" applyAlignment="1" applyProtection="1">
      <alignment horizontal="center"/>
      <protection locked="0"/>
    </xf>
    <xf numFmtId="0" fontId="8" fillId="0" borderId="60" xfId="0" applyFont="1" applyBorder="1" applyAlignment="1" applyProtection="1">
      <alignment horizontal="center"/>
      <protection/>
    </xf>
    <xf numFmtId="0" fontId="7" fillId="0" borderId="61" xfId="0" applyFont="1" applyBorder="1" applyAlignment="1">
      <alignment horizontal="center" vertical="center" shrinkToFit="1"/>
    </xf>
    <xf numFmtId="0" fontId="7" fillId="0" borderId="0" xfId="0" applyFont="1" applyBorder="1" applyAlignment="1">
      <alignment horizontal="left" vertical="top" wrapText="1"/>
    </xf>
    <xf numFmtId="0" fontId="7" fillId="0" borderId="0" xfId="0" applyFont="1" applyFill="1" applyBorder="1" applyAlignment="1">
      <alignment horizontal="center" wrapText="1"/>
    </xf>
    <xf numFmtId="0" fontId="7" fillId="0" borderId="31" xfId="0" applyFont="1" applyBorder="1" applyAlignment="1" applyProtection="1">
      <alignment horizontal="distributed" vertical="center" wrapText="1" shrinkToFit="1"/>
      <protection/>
    </xf>
    <xf numFmtId="0" fontId="7" fillId="0" borderId="10" xfId="0" applyFont="1" applyBorder="1" applyAlignment="1" applyProtection="1">
      <alignment horizontal="distributed" vertical="center" wrapText="1" shrinkToFit="1"/>
      <protection/>
    </xf>
    <xf numFmtId="0" fontId="7" fillId="0" borderId="13" xfId="0" applyFont="1" applyBorder="1" applyAlignment="1" applyProtection="1">
      <alignment horizontal="distributed" vertical="center" wrapText="1" shrinkToFit="1"/>
      <protection/>
    </xf>
    <xf numFmtId="0" fontId="7" fillId="0" borderId="53" xfId="0" applyFont="1" applyFill="1" applyBorder="1" applyAlignment="1" applyProtection="1">
      <alignment horizontal="left" vertical="center" shrinkToFit="1"/>
      <protection locked="0"/>
    </xf>
    <xf numFmtId="0" fontId="7" fillId="0" borderId="54" xfId="0" applyFont="1" applyFill="1" applyBorder="1" applyAlignment="1" applyProtection="1">
      <alignment horizontal="left" vertical="center" shrinkToFit="1"/>
      <protection locked="0"/>
    </xf>
    <xf numFmtId="0" fontId="7" fillId="0" borderId="55" xfId="0" applyFont="1" applyFill="1" applyBorder="1" applyAlignment="1" applyProtection="1">
      <alignment horizontal="left" vertical="center" shrinkToFit="1"/>
      <protection locked="0"/>
    </xf>
    <xf numFmtId="0" fontId="7" fillId="0" borderId="24" xfId="0" applyFont="1" applyBorder="1" applyAlignment="1" applyProtection="1">
      <alignment vertical="top" shrinkToFit="1"/>
      <protection locked="0"/>
    </xf>
    <xf numFmtId="0" fontId="7" fillId="0" borderId="0" xfId="0" applyFont="1" applyBorder="1" applyAlignment="1" applyProtection="1">
      <alignment vertical="top" shrinkToFit="1"/>
      <protection locked="0"/>
    </xf>
    <xf numFmtId="0" fontId="7" fillId="0" borderId="20" xfId="0" applyFont="1" applyBorder="1" applyAlignment="1" applyProtection="1">
      <alignment vertical="top" shrinkToFit="1"/>
      <protection locked="0"/>
    </xf>
    <xf numFmtId="0" fontId="4" fillId="0" borderId="0" xfId="0" applyFont="1" applyAlignment="1">
      <alignment horizontal="center" vertical="center"/>
    </xf>
    <xf numFmtId="189" fontId="8" fillId="0" borderId="22" xfId="0" applyNumberFormat="1" applyFont="1" applyFill="1" applyBorder="1" applyAlignment="1" applyProtection="1">
      <alignment horizontal="center" vertical="center" shrinkToFit="1"/>
      <protection/>
    </xf>
    <xf numFmtId="189" fontId="8" fillId="0" borderId="10" xfId="0" applyNumberFormat="1" applyFont="1" applyFill="1" applyBorder="1" applyAlignment="1" applyProtection="1">
      <alignment horizontal="center" vertical="center" shrinkToFit="1"/>
      <protection/>
    </xf>
    <xf numFmtId="189" fontId="8" fillId="0" borderId="12" xfId="0" applyNumberFormat="1" applyFont="1" applyFill="1" applyBorder="1" applyAlignment="1" applyProtection="1">
      <alignment horizontal="center" vertical="center" shrinkToFit="1"/>
      <protection/>
    </xf>
    <xf numFmtId="187" fontId="8" fillId="0" borderId="18" xfId="0" applyNumberFormat="1" applyFont="1" applyFill="1" applyBorder="1" applyAlignment="1" applyProtection="1">
      <alignment horizontal="center" vertical="center" shrinkToFit="1"/>
      <protection/>
    </xf>
    <xf numFmtId="0" fontId="8" fillId="0" borderId="11" xfId="0" applyFont="1" applyBorder="1" applyAlignment="1">
      <alignment horizontal="center" vertical="center"/>
    </xf>
    <xf numFmtId="0" fontId="8" fillId="0" borderId="14" xfId="0" applyFont="1" applyBorder="1" applyAlignment="1">
      <alignment horizontal="center" vertical="center"/>
    </xf>
    <xf numFmtId="187" fontId="9" fillId="0" borderId="29" xfId="0" applyNumberFormat="1" applyFont="1" applyFill="1" applyBorder="1" applyAlignment="1" applyProtection="1">
      <alignment horizontal="center" vertical="center" shrinkToFit="1"/>
      <protection/>
    </xf>
    <xf numFmtId="187" fontId="9" fillId="0" borderId="11" xfId="0" applyNumberFormat="1" applyFont="1" applyFill="1" applyBorder="1" applyAlignment="1" applyProtection="1">
      <alignment horizontal="center" vertical="center" shrinkToFit="1"/>
      <protection/>
    </xf>
    <xf numFmtId="187" fontId="9" fillId="0" borderId="28" xfId="0" applyNumberFormat="1" applyFont="1" applyFill="1" applyBorder="1" applyAlignment="1" applyProtection="1">
      <alignment horizontal="center" vertical="center" shrinkToFit="1"/>
      <protection/>
    </xf>
    <xf numFmtId="196" fontId="26" fillId="0" borderId="22" xfId="0" applyNumberFormat="1" applyFont="1" applyBorder="1" applyAlignment="1">
      <alignment horizontal="center" vertical="center" wrapText="1"/>
    </xf>
    <xf numFmtId="196" fontId="23" fillId="0" borderId="13" xfId="0" applyNumberFormat="1" applyFont="1" applyBorder="1" applyAlignment="1">
      <alignment horizontal="center" vertical="center" wrapText="1"/>
    </xf>
    <xf numFmtId="196" fontId="0" fillId="0" borderId="21" xfId="0" applyNumberFormat="1" applyBorder="1" applyAlignment="1">
      <alignment horizontal="center" vertical="center" wrapText="1"/>
    </xf>
    <xf numFmtId="196" fontId="21" fillId="0" borderId="21" xfId="0" applyNumberFormat="1" applyFont="1" applyBorder="1" applyAlignment="1">
      <alignment horizontal="center" vertical="center" wrapText="1"/>
    </xf>
    <xf numFmtId="0" fontId="6"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C179"/>
  <sheetViews>
    <sheetView view="pageBreakPreview" zoomScale="85" zoomScaleNormal="85" zoomScaleSheetLayoutView="85" workbookViewId="0" topLeftCell="A10">
      <selection activeCell="Y7" sqref="Y7:AG8"/>
    </sheetView>
  </sheetViews>
  <sheetFormatPr defaultColWidth="9.00390625" defaultRowHeight="13.5"/>
  <cols>
    <col min="1" max="24" width="2.50390625" style="1" customWidth="1"/>
    <col min="25" max="25" width="4.875" style="1" customWidth="1"/>
    <col min="26" max="26" width="2.50390625" style="1" customWidth="1"/>
    <col min="27" max="27" width="3.25390625" style="1" customWidth="1"/>
    <col min="28" max="34" width="2.50390625" style="1" customWidth="1"/>
    <col min="35" max="35" width="3.25390625" style="1" customWidth="1"/>
    <col min="36" max="39" width="2.625" style="1" hidden="1" customWidth="1"/>
    <col min="40" max="45" width="3.625" style="1" hidden="1" customWidth="1"/>
    <col min="46" max="47" width="2.75390625" style="1" hidden="1" customWidth="1"/>
    <col min="48" max="56" width="9.00390625" style="1" hidden="1" customWidth="1"/>
    <col min="57" max="16384" width="9.00390625" style="1" customWidth="1"/>
  </cols>
  <sheetData>
    <row r="1" ht="19.5" customHeight="1">
      <c r="A1" s="356" t="s">
        <v>140</v>
      </c>
    </row>
    <row r="2" spans="2:38" ht="27" customHeight="1">
      <c r="B2" s="4"/>
      <c r="D2" s="4"/>
      <c r="E2" s="107" t="s">
        <v>31</v>
      </c>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50"/>
      <c r="AF2" s="100"/>
      <c r="AG2" s="100"/>
      <c r="AH2" s="100"/>
      <c r="AI2" s="100"/>
      <c r="AL2" s="4"/>
    </row>
    <row r="3" spans="22:38" ht="22.5" customHeight="1">
      <c r="V3" s="108" t="s">
        <v>104</v>
      </c>
      <c r="W3" s="108"/>
      <c r="X3" s="108"/>
      <c r="Y3" s="237"/>
      <c r="Z3" s="237"/>
      <c r="AA3" s="237"/>
      <c r="AB3" s="237"/>
      <c r="AC3" s="9" t="s">
        <v>0</v>
      </c>
      <c r="AD3" s="237"/>
      <c r="AE3" s="237"/>
      <c r="AF3" s="9" t="s">
        <v>1</v>
      </c>
      <c r="AG3" s="237"/>
      <c r="AH3" s="237"/>
      <c r="AI3" s="9" t="s">
        <v>9</v>
      </c>
      <c r="AL3" s="5"/>
    </row>
    <row r="4" spans="2:28" ht="13.5" customHeight="1">
      <c r="B4" s="204" t="s">
        <v>4</v>
      </c>
      <c r="C4" s="204"/>
      <c r="D4" s="204"/>
      <c r="E4" s="204"/>
      <c r="F4" s="205"/>
      <c r="G4" s="205"/>
      <c r="H4" s="205"/>
      <c r="I4" s="205"/>
      <c r="J4" s="205"/>
      <c r="K4" s="205"/>
      <c r="L4" s="205"/>
      <c r="M4" s="205"/>
      <c r="N4" s="204" t="s">
        <v>5</v>
      </c>
      <c r="O4" s="204"/>
      <c r="P4" s="204"/>
      <c r="Q4" s="204"/>
      <c r="Y4" s="105"/>
      <c r="Z4" s="105"/>
      <c r="AA4" s="105"/>
      <c r="AB4" s="105"/>
    </row>
    <row r="5" spans="2:35" ht="20.25" customHeight="1">
      <c r="B5" s="204"/>
      <c r="C5" s="204"/>
      <c r="D5" s="204"/>
      <c r="E5" s="204"/>
      <c r="F5" s="205"/>
      <c r="G5" s="205"/>
      <c r="H5" s="205"/>
      <c r="I5" s="205"/>
      <c r="J5" s="205"/>
      <c r="K5" s="205"/>
      <c r="L5" s="205"/>
      <c r="M5" s="205"/>
      <c r="N5" s="204"/>
      <c r="O5" s="204"/>
      <c r="P5" s="204"/>
      <c r="Q5" s="204"/>
      <c r="V5" s="2"/>
      <c r="W5" s="2"/>
      <c r="X5" s="206" t="s">
        <v>6</v>
      </c>
      <c r="Y5" s="206"/>
      <c r="Z5" s="206"/>
      <c r="AA5" s="206"/>
      <c r="AB5" s="206"/>
      <c r="AC5" s="206"/>
      <c r="AD5" s="206"/>
      <c r="AE5" s="206"/>
      <c r="AF5" s="206"/>
      <c r="AG5" s="206"/>
      <c r="AH5" s="2"/>
      <c r="AI5" s="2"/>
    </row>
    <row r="6" ht="6.75" customHeight="1"/>
    <row r="7" spans="20:35" ht="13.5" customHeight="1">
      <c r="T7" s="240" t="s">
        <v>7</v>
      </c>
      <c r="U7" s="240"/>
      <c r="V7" s="240"/>
      <c r="W7" s="240"/>
      <c r="X7" s="240"/>
      <c r="Y7" s="239"/>
      <c r="Z7" s="239"/>
      <c r="AA7" s="239"/>
      <c r="AB7" s="239"/>
      <c r="AC7" s="239"/>
      <c r="AD7" s="239"/>
      <c r="AE7" s="239"/>
      <c r="AF7" s="239"/>
      <c r="AG7" s="239"/>
      <c r="AH7" s="238" t="s">
        <v>8</v>
      </c>
      <c r="AI7" s="238"/>
    </row>
    <row r="8" spans="20:35" ht="13.5" customHeight="1">
      <c r="T8" s="240"/>
      <c r="U8" s="240"/>
      <c r="V8" s="240"/>
      <c r="W8" s="240"/>
      <c r="X8" s="240"/>
      <c r="Y8" s="224"/>
      <c r="Z8" s="224"/>
      <c r="AA8" s="224"/>
      <c r="AB8" s="224"/>
      <c r="AC8" s="224"/>
      <c r="AD8" s="224"/>
      <c r="AE8" s="224"/>
      <c r="AF8" s="224"/>
      <c r="AG8" s="224"/>
      <c r="AH8" s="238"/>
      <c r="AI8" s="238"/>
    </row>
    <row r="9" spans="1:35" ht="7.5" customHeight="1" thickBot="1">
      <c r="A9" s="33"/>
      <c r="B9" s="33"/>
      <c r="C9" s="33"/>
      <c r="D9" s="33"/>
      <c r="E9" s="33"/>
      <c r="F9" s="33"/>
      <c r="G9" s="33"/>
      <c r="H9" s="33"/>
      <c r="I9" s="33"/>
      <c r="J9" s="33"/>
      <c r="K9" s="33"/>
      <c r="L9" s="33"/>
      <c r="M9" s="33"/>
      <c r="N9" s="33"/>
      <c r="O9" s="33"/>
      <c r="P9" s="33"/>
      <c r="Q9" s="33"/>
      <c r="R9" s="33"/>
      <c r="S9" s="33"/>
      <c r="T9" s="33"/>
      <c r="U9" s="18"/>
      <c r="V9" s="18"/>
      <c r="W9" s="18"/>
      <c r="X9" s="18"/>
      <c r="Y9" s="34"/>
      <c r="Z9" s="35"/>
      <c r="AA9" s="35"/>
      <c r="AB9" s="35"/>
      <c r="AC9" s="35"/>
      <c r="AD9" s="35"/>
      <c r="AE9" s="35"/>
      <c r="AF9" s="35"/>
      <c r="AG9" s="35"/>
      <c r="AH9" s="18"/>
      <c r="AI9" s="18"/>
    </row>
    <row r="10" spans="1:35" ht="19.5" customHeight="1">
      <c r="A10" s="207" t="s">
        <v>76</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9"/>
    </row>
    <row r="11" spans="1:49" ht="19.5" customHeight="1">
      <c r="A11" s="211" t="s">
        <v>32</v>
      </c>
      <c r="B11" s="212"/>
      <c r="C11" s="212"/>
      <c r="D11" s="212"/>
      <c r="E11" s="212"/>
      <c r="F11" s="212"/>
      <c r="G11" s="212"/>
      <c r="H11" s="213"/>
      <c r="I11" s="217">
        <f>Y3</f>
        <v>0</v>
      </c>
      <c r="J11" s="218"/>
      <c r="K11" s="218"/>
      <c r="L11" s="218"/>
      <c r="M11" s="218"/>
      <c r="N11" s="241" t="s">
        <v>0</v>
      </c>
      <c r="O11" s="241"/>
      <c r="P11" s="104"/>
      <c r="Q11" s="104"/>
      <c r="R11" s="210" t="s">
        <v>1</v>
      </c>
      <c r="S11" s="210"/>
      <c r="T11" s="104"/>
      <c r="U11" s="104"/>
      <c r="V11" s="210" t="s">
        <v>27</v>
      </c>
      <c r="W11" s="210"/>
      <c r="X11" s="42"/>
      <c r="Y11" s="44"/>
      <c r="Z11" s="44"/>
      <c r="AA11" s="43"/>
      <c r="AB11" s="227" t="s">
        <v>21</v>
      </c>
      <c r="AC11" s="210"/>
      <c r="AD11" s="210"/>
      <c r="AE11" s="104"/>
      <c r="AF11" s="104"/>
      <c r="AG11" s="104"/>
      <c r="AH11" s="104"/>
      <c r="AI11" s="228"/>
      <c r="AV11" s="1" t="s">
        <v>131</v>
      </c>
      <c r="AW11" s="89" t="str">
        <f>P11&amp;AV11&amp;T11</f>
        <v>/</v>
      </c>
    </row>
    <row r="12" spans="1:49" ht="19.5" customHeight="1">
      <c r="A12" s="211" t="s">
        <v>33</v>
      </c>
      <c r="B12" s="212"/>
      <c r="C12" s="212"/>
      <c r="D12" s="212"/>
      <c r="E12" s="212"/>
      <c r="F12" s="212"/>
      <c r="G12" s="212"/>
      <c r="H12" s="212"/>
      <c r="I12" s="248"/>
      <c r="J12" s="249"/>
      <c r="K12" s="249"/>
      <c r="L12" s="249"/>
      <c r="M12" s="242" t="s">
        <v>2</v>
      </c>
      <c r="N12" s="242"/>
      <c r="O12" s="259"/>
      <c r="P12" s="259"/>
      <c r="Q12" s="259"/>
      <c r="R12" s="259"/>
      <c r="S12" s="259"/>
      <c r="T12" s="150" t="s">
        <v>3</v>
      </c>
      <c r="U12" s="150"/>
      <c r="V12" s="150"/>
      <c r="W12" s="45"/>
      <c r="X12" s="45"/>
      <c r="Y12" s="45"/>
      <c r="Z12" s="44"/>
      <c r="AA12" s="44"/>
      <c r="AB12" s="44"/>
      <c r="AC12" s="10"/>
      <c r="AD12" s="10"/>
      <c r="AE12" s="10"/>
      <c r="AF12" s="10"/>
      <c r="AG12" s="10"/>
      <c r="AH12" s="10"/>
      <c r="AI12" s="17"/>
      <c r="AV12" s="1" t="s">
        <v>132</v>
      </c>
      <c r="AW12" s="89" t="str">
        <f>I12&amp;AV12&amp;O12</f>
        <v>:</v>
      </c>
    </row>
    <row r="13" spans="1:50" ht="19.5" customHeight="1">
      <c r="A13" s="229" t="s">
        <v>34</v>
      </c>
      <c r="B13" s="230"/>
      <c r="C13" s="230"/>
      <c r="D13" s="230"/>
      <c r="E13" s="230"/>
      <c r="F13" s="230"/>
      <c r="G13" s="230"/>
      <c r="H13" s="231"/>
      <c r="I13" s="216"/>
      <c r="J13" s="216"/>
      <c r="K13" s="216"/>
      <c r="L13" s="216"/>
      <c r="M13" s="216"/>
      <c r="N13" s="216"/>
      <c r="O13" s="260" t="s">
        <v>35</v>
      </c>
      <c r="P13" s="260"/>
      <c r="Q13" s="260"/>
      <c r="R13" s="260"/>
      <c r="S13" s="261"/>
      <c r="T13" s="224"/>
      <c r="U13" s="224"/>
      <c r="V13" s="224"/>
      <c r="W13" s="266" t="s">
        <v>10</v>
      </c>
      <c r="X13" s="266"/>
      <c r="Y13" s="267"/>
      <c r="Z13" s="262"/>
      <c r="AA13" s="262"/>
      <c r="AB13" s="262"/>
      <c r="AC13" s="262"/>
      <c r="AD13" s="262"/>
      <c r="AE13" s="262"/>
      <c r="AF13" s="262"/>
      <c r="AG13" s="98" t="s">
        <v>36</v>
      </c>
      <c r="AH13" s="98"/>
      <c r="AI13" s="99"/>
      <c r="AW13" s="89">
        <f>AE11</f>
        <v>0</v>
      </c>
      <c r="AX13" s="89">
        <f>Z13</f>
        <v>0</v>
      </c>
    </row>
    <row r="14" spans="1:50" ht="24" customHeight="1">
      <c r="A14" s="256" t="s">
        <v>37</v>
      </c>
      <c r="B14" s="257"/>
      <c r="C14" s="257"/>
      <c r="D14" s="257"/>
      <c r="E14" s="257"/>
      <c r="F14" s="257"/>
      <c r="G14" s="257"/>
      <c r="H14" s="258"/>
      <c r="I14" s="191" t="s">
        <v>11</v>
      </c>
      <c r="J14" s="192"/>
      <c r="K14" s="192"/>
      <c r="L14" s="192"/>
      <c r="M14" s="192"/>
      <c r="N14" s="192"/>
      <c r="O14" s="192"/>
      <c r="P14" s="193"/>
      <c r="Q14" s="293"/>
      <c r="R14" s="293"/>
      <c r="S14" s="293"/>
      <c r="T14" s="222" t="s">
        <v>25</v>
      </c>
      <c r="U14" s="222"/>
      <c r="V14" s="223"/>
      <c r="W14" s="292" t="s">
        <v>12</v>
      </c>
      <c r="X14" s="225"/>
      <c r="Y14" s="225"/>
      <c r="Z14" s="225"/>
      <c r="AA14" s="225"/>
      <c r="AB14" s="225"/>
      <c r="AC14" s="226"/>
      <c r="AD14" s="106"/>
      <c r="AE14" s="106"/>
      <c r="AF14" s="106"/>
      <c r="AG14" s="102" t="s">
        <v>26</v>
      </c>
      <c r="AH14" s="102"/>
      <c r="AI14" s="103"/>
      <c r="AW14" s="89">
        <f>Q14</f>
        <v>0</v>
      </c>
      <c r="AX14" s="89">
        <f>AD14</f>
        <v>0</v>
      </c>
    </row>
    <row r="15" spans="1:50" ht="24" customHeight="1">
      <c r="A15" s="256"/>
      <c r="B15" s="257"/>
      <c r="C15" s="257"/>
      <c r="D15" s="257"/>
      <c r="E15" s="257"/>
      <c r="F15" s="257"/>
      <c r="G15" s="257"/>
      <c r="H15" s="257"/>
      <c r="I15" s="250" t="s">
        <v>42</v>
      </c>
      <c r="J15" s="251"/>
      <c r="K15" s="251"/>
      <c r="L15" s="251"/>
      <c r="M15" s="251"/>
      <c r="N15" s="251"/>
      <c r="O15" s="251"/>
      <c r="P15" s="252"/>
      <c r="Q15" s="101"/>
      <c r="R15" s="101"/>
      <c r="S15" s="101"/>
      <c r="T15" s="298" t="s">
        <v>25</v>
      </c>
      <c r="U15" s="298"/>
      <c r="V15" s="299"/>
      <c r="W15" s="225" t="s">
        <v>29</v>
      </c>
      <c r="X15" s="225"/>
      <c r="Y15" s="225"/>
      <c r="Z15" s="225"/>
      <c r="AA15" s="225"/>
      <c r="AB15" s="225"/>
      <c r="AC15" s="226"/>
      <c r="AD15" s="106"/>
      <c r="AE15" s="106"/>
      <c r="AF15" s="106"/>
      <c r="AG15" s="102" t="s">
        <v>26</v>
      </c>
      <c r="AH15" s="102"/>
      <c r="AI15" s="103"/>
      <c r="AW15" s="89">
        <f>Q15</f>
        <v>0</v>
      </c>
      <c r="AX15" s="89">
        <f>AD15</f>
        <v>0</v>
      </c>
    </row>
    <row r="16" spans="1:50" ht="27.75" customHeight="1">
      <c r="A16" s="256"/>
      <c r="B16" s="257"/>
      <c r="C16" s="257"/>
      <c r="D16" s="257"/>
      <c r="E16" s="257"/>
      <c r="F16" s="257"/>
      <c r="G16" s="257"/>
      <c r="H16" s="257"/>
      <c r="I16" s="243" t="s">
        <v>139</v>
      </c>
      <c r="J16" s="244"/>
      <c r="K16" s="244"/>
      <c r="L16" s="244"/>
      <c r="M16" s="244"/>
      <c r="N16" s="244"/>
      <c r="O16" s="244"/>
      <c r="P16" s="244"/>
      <c r="Q16" s="245"/>
      <c r="R16" s="246" t="str">
        <f>IF(AND(Q15&gt;=17,Q15&lt;=28),"基準に適合","基準に不適合")</f>
        <v>基準に不適合</v>
      </c>
      <c r="S16" s="246"/>
      <c r="T16" s="246"/>
      <c r="U16" s="246"/>
      <c r="V16" s="247"/>
      <c r="W16" s="225" t="s">
        <v>38</v>
      </c>
      <c r="X16" s="225"/>
      <c r="Y16" s="225"/>
      <c r="Z16" s="225"/>
      <c r="AA16" s="225"/>
      <c r="AB16" s="225"/>
      <c r="AC16" s="226"/>
      <c r="AD16" s="232"/>
      <c r="AE16" s="233"/>
      <c r="AF16" s="233"/>
      <c r="AG16" s="102" t="s">
        <v>39</v>
      </c>
      <c r="AH16" s="102"/>
      <c r="AI16" s="103"/>
      <c r="AX16" s="89">
        <f>AD16</f>
        <v>0</v>
      </c>
    </row>
    <row r="17" spans="1:35" ht="19.5" customHeight="1">
      <c r="A17" s="143" t="s">
        <v>40</v>
      </c>
      <c r="B17" s="144"/>
      <c r="C17" s="144"/>
      <c r="D17" s="144"/>
      <c r="E17" s="144"/>
      <c r="F17" s="144"/>
      <c r="G17" s="144"/>
      <c r="H17" s="263"/>
      <c r="I17" s="264" t="s">
        <v>41</v>
      </c>
      <c r="J17" s="264"/>
      <c r="K17" s="264"/>
      <c r="L17" s="264"/>
      <c r="M17" s="264"/>
      <c r="N17" s="264"/>
      <c r="O17" s="264"/>
      <c r="P17" s="264"/>
      <c r="Q17" s="264"/>
      <c r="R17" s="264"/>
      <c r="S17" s="264"/>
      <c r="T17" s="264"/>
      <c r="U17" s="264"/>
      <c r="V17" s="265"/>
      <c r="W17" s="253" t="s">
        <v>50</v>
      </c>
      <c r="X17" s="254"/>
      <c r="Y17" s="254"/>
      <c r="Z17" s="254"/>
      <c r="AA17" s="254"/>
      <c r="AB17" s="254"/>
      <c r="AC17" s="254"/>
      <c r="AD17" s="254"/>
      <c r="AE17" s="254"/>
      <c r="AF17" s="254"/>
      <c r="AG17" s="254"/>
      <c r="AH17" s="254"/>
      <c r="AI17" s="255"/>
    </row>
    <row r="18" spans="1:35" ht="24.75" customHeight="1">
      <c r="A18" s="296" t="s">
        <v>44</v>
      </c>
      <c r="B18" s="297"/>
      <c r="C18" s="297"/>
      <c r="D18" s="297"/>
      <c r="E18" s="297"/>
      <c r="F18" s="297"/>
      <c r="G18" s="297"/>
      <c r="H18" s="297"/>
      <c r="I18" s="214" t="s">
        <v>45</v>
      </c>
      <c r="J18" s="215"/>
      <c r="K18" s="215"/>
      <c r="L18" s="215"/>
      <c r="M18" s="46"/>
      <c r="N18" s="194"/>
      <c r="O18" s="195"/>
      <c r="P18" s="195"/>
      <c r="Q18" s="195"/>
      <c r="R18" s="195"/>
      <c r="S18" s="195"/>
      <c r="T18" s="222" t="s">
        <v>43</v>
      </c>
      <c r="U18" s="222"/>
      <c r="V18" s="223"/>
      <c r="W18" s="187"/>
      <c r="X18" s="188"/>
      <c r="Y18" s="188"/>
      <c r="Z18" s="188"/>
      <c r="AA18" s="188"/>
      <c r="AB18" s="188"/>
      <c r="AC18" s="188"/>
      <c r="AD18" s="188"/>
      <c r="AE18" s="188"/>
      <c r="AF18" s="188"/>
      <c r="AG18" s="290" t="s">
        <v>89</v>
      </c>
      <c r="AH18" s="290"/>
      <c r="AI18" s="291"/>
    </row>
    <row r="19" spans="1:51" ht="33" customHeight="1">
      <c r="A19" s="180" t="s">
        <v>93</v>
      </c>
      <c r="B19" s="181"/>
      <c r="C19" s="181"/>
      <c r="D19" s="181"/>
      <c r="E19" s="181"/>
      <c r="F19" s="181"/>
      <c r="G19" s="181"/>
      <c r="H19" s="181"/>
      <c r="I19" s="182">
        <f>N18*30.03/22.4*273/(273+Q15)*1000</f>
        <v>0</v>
      </c>
      <c r="J19" s="183"/>
      <c r="K19" s="183"/>
      <c r="L19" s="183"/>
      <c r="M19" s="183"/>
      <c r="N19" s="183"/>
      <c r="O19" s="183"/>
      <c r="P19" s="183"/>
      <c r="Q19" s="183"/>
      <c r="R19" s="183"/>
      <c r="S19" s="202" t="s">
        <v>75</v>
      </c>
      <c r="T19" s="202"/>
      <c r="U19" s="202"/>
      <c r="V19" s="203"/>
      <c r="W19" s="189"/>
      <c r="X19" s="190"/>
      <c r="Y19" s="190"/>
      <c r="Z19" s="190"/>
      <c r="AA19" s="190"/>
      <c r="AB19" s="190"/>
      <c r="AC19" s="190"/>
      <c r="AD19" s="190"/>
      <c r="AE19" s="190"/>
      <c r="AF19" s="190"/>
      <c r="AG19" s="20"/>
      <c r="AH19" s="20"/>
      <c r="AI19" s="47"/>
      <c r="AW19" s="89" t="str">
        <f>IF(NOT(I20=""),"検出限界未満",I19)</f>
        <v>検出限界未満</v>
      </c>
      <c r="AY19" s="89" t="str">
        <f>IF(NOT(W20=""),"検出限界未満",W18)</f>
        <v>検出限界未満</v>
      </c>
    </row>
    <row r="20" spans="1:35" ht="24" customHeight="1">
      <c r="A20" s="196" t="s">
        <v>88</v>
      </c>
      <c r="B20" s="197"/>
      <c r="C20" s="197"/>
      <c r="D20" s="197"/>
      <c r="E20" s="197"/>
      <c r="F20" s="197"/>
      <c r="G20" s="197"/>
      <c r="H20" s="198"/>
      <c r="I20" s="199" t="str">
        <f>IF(I19&gt;12.49,"","検出限界（12.5μg/ｍ3）未満")</f>
        <v>検出限界（12.5μg/ｍ3）未満</v>
      </c>
      <c r="J20" s="200"/>
      <c r="K20" s="200"/>
      <c r="L20" s="200"/>
      <c r="M20" s="200"/>
      <c r="N20" s="200"/>
      <c r="O20" s="200"/>
      <c r="P20" s="200"/>
      <c r="Q20" s="200"/>
      <c r="R20" s="200"/>
      <c r="S20" s="200"/>
      <c r="T20" s="200"/>
      <c r="U20" s="200"/>
      <c r="V20" s="201"/>
      <c r="W20" s="184" t="str">
        <f>IF(W18&lt;100,"検出限界(100㎍/ｍ3　)未満","")</f>
        <v>検出限界(100㎍/ｍ3　)未満</v>
      </c>
      <c r="X20" s="185"/>
      <c r="Y20" s="185"/>
      <c r="Z20" s="185"/>
      <c r="AA20" s="185"/>
      <c r="AB20" s="185"/>
      <c r="AC20" s="185"/>
      <c r="AD20" s="185"/>
      <c r="AE20" s="185"/>
      <c r="AF20" s="185"/>
      <c r="AG20" s="185"/>
      <c r="AH20" s="185"/>
      <c r="AI20" s="186"/>
    </row>
    <row r="21" spans="1:51" ht="24" customHeight="1">
      <c r="A21" s="294" t="s">
        <v>46</v>
      </c>
      <c r="B21" s="295"/>
      <c r="C21" s="295"/>
      <c r="D21" s="295"/>
      <c r="E21" s="295"/>
      <c r="F21" s="295"/>
      <c r="G21" s="295"/>
      <c r="H21" s="295"/>
      <c r="I21" s="234" t="str">
        <f>IF(I19&lt;100,"適合","不適")</f>
        <v>適合</v>
      </c>
      <c r="J21" s="235"/>
      <c r="K21" s="235"/>
      <c r="L21" s="235"/>
      <c r="M21" s="235"/>
      <c r="N21" s="235"/>
      <c r="O21" s="235"/>
      <c r="P21" s="235"/>
      <c r="Q21" s="235"/>
      <c r="R21" s="235"/>
      <c r="S21" s="235"/>
      <c r="T21" s="235"/>
      <c r="U21" s="235"/>
      <c r="V21" s="236"/>
      <c r="W21" s="219" t="str">
        <f>IF(W18&lt;=260,"適合","不適")</f>
        <v>適合</v>
      </c>
      <c r="X21" s="220"/>
      <c r="Y21" s="220"/>
      <c r="Z21" s="220"/>
      <c r="AA21" s="220"/>
      <c r="AB21" s="220"/>
      <c r="AC21" s="220"/>
      <c r="AD21" s="220"/>
      <c r="AE21" s="220"/>
      <c r="AF21" s="220"/>
      <c r="AG21" s="220"/>
      <c r="AH21" s="220"/>
      <c r="AI21" s="221"/>
      <c r="AJ21" s="6"/>
      <c r="AW21" s="89" t="str">
        <f>I21</f>
        <v>適合</v>
      </c>
      <c r="AY21" s="89" t="str">
        <f>W21</f>
        <v>適合</v>
      </c>
    </row>
    <row r="22" spans="1:35" ht="24" customHeight="1" thickBot="1">
      <c r="A22" s="170" t="s">
        <v>47</v>
      </c>
      <c r="B22" s="171"/>
      <c r="C22" s="171"/>
      <c r="D22" s="171"/>
      <c r="E22" s="171"/>
      <c r="F22" s="171"/>
      <c r="G22" s="171"/>
      <c r="H22" s="172"/>
      <c r="I22" s="173" t="s">
        <v>48</v>
      </c>
      <c r="J22" s="174"/>
      <c r="K22" s="174"/>
      <c r="L22" s="174"/>
      <c r="M22" s="174"/>
      <c r="N22" s="174"/>
      <c r="O22" s="174"/>
      <c r="P22" s="174"/>
      <c r="Q22" s="174"/>
      <c r="R22" s="174"/>
      <c r="S22" s="174"/>
      <c r="T22" s="174"/>
      <c r="U22" s="174"/>
      <c r="V22" s="175"/>
      <c r="W22" s="173" t="s">
        <v>49</v>
      </c>
      <c r="X22" s="174"/>
      <c r="Y22" s="174"/>
      <c r="Z22" s="174"/>
      <c r="AA22" s="174"/>
      <c r="AB22" s="174"/>
      <c r="AC22" s="174"/>
      <c r="AD22" s="174"/>
      <c r="AE22" s="174"/>
      <c r="AF22" s="174"/>
      <c r="AG22" s="174"/>
      <c r="AH22" s="174"/>
      <c r="AI22" s="176"/>
    </row>
    <row r="23" spans="1:35" ht="8.25" customHeight="1" thickBot="1">
      <c r="A23" s="12"/>
      <c r="B23" s="13"/>
      <c r="C23" s="13"/>
      <c r="D23" s="13"/>
      <c r="E23" s="13"/>
      <c r="F23" s="13"/>
      <c r="G23" s="13"/>
      <c r="H23" s="13"/>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1:35" ht="19.5" customHeight="1">
      <c r="A24" s="166" t="s">
        <v>101</v>
      </c>
      <c r="B24" s="167"/>
      <c r="C24" s="167"/>
      <c r="D24" s="167"/>
      <c r="E24" s="167"/>
      <c r="F24" s="167"/>
      <c r="G24" s="167"/>
      <c r="H24" s="167"/>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9"/>
    </row>
    <row r="25" spans="1:38" ht="19.5" customHeight="1">
      <c r="A25" s="116" t="s">
        <v>51</v>
      </c>
      <c r="B25" s="117"/>
      <c r="C25" s="117"/>
      <c r="D25" s="117"/>
      <c r="E25" s="117"/>
      <c r="F25" s="117"/>
      <c r="G25" s="117"/>
      <c r="H25" s="117"/>
      <c r="I25" s="95"/>
      <c r="J25" s="96"/>
      <c r="K25" s="93" t="s">
        <v>105</v>
      </c>
      <c r="L25" s="97"/>
      <c r="M25" s="92"/>
      <c r="N25" s="92"/>
      <c r="O25" s="93" t="s">
        <v>106</v>
      </c>
      <c r="P25" s="93"/>
      <c r="Q25" s="93"/>
      <c r="R25" s="93"/>
      <c r="S25" s="97"/>
      <c r="T25" s="92"/>
      <c r="U25" s="92"/>
      <c r="V25" s="93" t="s">
        <v>107</v>
      </c>
      <c r="W25" s="93"/>
      <c r="X25" s="97"/>
      <c r="Y25" s="92"/>
      <c r="Z25" s="92"/>
      <c r="AA25" s="93" t="s">
        <v>13</v>
      </c>
      <c r="AB25" s="93"/>
      <c r="AC25" s="23" t="s">
        <v>108</v>
      </c>
      <c r="AD25" s="94"/>
      <c r="AE25" s="94"/>
      <c r="AF25" s="94"/>
      <c r="AG25" s="94"/>
      <c r="AH25" s="94"/>
      <c r="AI25" s="53" t="s">
        <v>109</v>
      </c>
      <c r="AL25" s="48" t="s">
        <v>91</v>
      </c>
    </row>
    <row r="26" spans="1:53" ht="19.5" customHeight="1">
      <c r="A26" s="118"/>
      <c r="B26" s="119"/>
      <c r="C26" s="119"/>
      <c r="D26" s="119"/>
      <c r="E26" s="119"/>
      <c r="F26" s="119"/>
      <c r="G26" s="119"/>
      <c r="H26" s="120"/>
      <c r="I26" s="177" t="s">
        <v>52</v>
      </c>
      <c r="J26" s="150"/>
      <c r="K26" s="178"/>
      <c r="L26" s="136"/>
      <c r="M26" s="136"/>
      <c r="N26" s="133" t="s">
        <v>22</v>
      </c>
      <c r="O26" s="133"/>
      <c r="P26" s="27" t="s">
        <v>23</v>
      </c>
      <c r="Q26" s="136"/>
      <c r="R26" s="136"/>
      <c r="S26" s="179" t="s">
        <v>14</v>
      </c>
      <c r="T26" s="179"/>
      <c r="U26" s="164"/>
      <c r="V26" s="164"/>
      <c r="W26" s="133" t="s">
        <v>15</v>
      </c>
      <c r="X26" s="133"/>
      <c r="Y26" s="27" t="s">
        <v>24</v>
      </c>
      <c r="Z26" s="32"/>
      <c r="AA26" s="136"/>
      <c r="AB26" s="136"/>
      <c r="AC26" s="179" t="s">
        <v>30</v>
      </c>
      <c r="AD26" s="179"/>
      <c r="AE26" s="28"/>
      <c r="AF26" s="28"/>
      <c r="AG26" s="28"/>
      <c r="AH26" s="28"/>
      <c r="AI26" s="29"/>
      <c r="AW26" s="1" t="str">
        <f>IF(NOT(L26=""),"有",AZ26)</f>
        <v>選択してください</v>
      </c>
      <c r="AX26" s="1">
        <f>IF(NOT(Q26=""),S26,AY26)</f>
      </c>
      <c r="AY26" s="1">
        <f>IF(NOT(U26=""),W26,"")</f>
      </c>
      <c r="AZ26" s="1" t="str">
        <f>IF(NOT(AA26=""),"無","選択してください")</f>
        <v>選択してください</v>
      </c>
      <c r="BA26" s="89" t="str">
        <f>AW26&amp;AX26</f>
        <v>選択してください</v>
      </c>
    </row>
    <row r="27" spans="1:53" ht="19.5" customHeight="1">
      <c r="A27" s="121"/>
      <c r="B27" s="122"/>
      <c r="C27" s="122"/>
      <c r="D27" s="122"/>
      <c r="E27" s="122"/>
      <c r="F27" s="122"/>
      <c r="G27" s="122"/>
      <c r="H27" s="123"/>
      <c r="I27" s="157" t="s">
        <v>53</v>
      </c>
      <c r="J27" s="158"/>
      <c r="K27" s="159"/>
      <c r="L27" s="92"/>
      <c r="M27" s="92"/>
      <c r="N27" s="93" t="s">
        <v>22</v>
      </c>
      <c r="O27" s="93"/>
      <c r="P27" s="23" t="s">
        <v>23</v>
      </c>
      <c r="Q27" s="92"/>
      <c r="R27" s="92"/>
      <c r="S27" s="150" t="s">
        <v>14</v>
      </c>
      <c r="T27" s="150"/>
      <c r="U27" s="165"/>
      <c r="V27" s="165"/>
      <c r="W27" s="93" t="s">
        <v>15</v>
      </c>
      <c r="X27" s="93"/>
      <c r="Y27" s="23" t="s">
        <v>24</v>
      </c>
      <c r="Z27" s="32"/>
      <c r="AA27" s="92"/>
      <c r="AB27" s="92"/>
      <c r="AC27" s="150" t="s">
        <v>30</v>
      </c>
      <c r="AD27" s="150"/>
      <c r="AE27" s="25"/>
      <c r="AF27" s="25"/>
      <c r="AG27" s="25"/>
      <c r="AH27" s="25"/>
      <c r="AI27" s="30"/>
      <c r="AL27" s="49" t="s">
        <v>87</v>
      </c>
      <c r="AW27" s="1" t="str">
        <f>IF(NOT(L27=""),"有",AZ27)</f>
        <v>選択してください</v>
      </c>
      <c r="AX27" s="1">
        <f>IF(NOT(Q27=""),S27,AY27)</f>
      </c>
      <c r="AY27" s="1">
        <f>IF(NOT(U27=""),W27,"")</f>
      </c>
      <c r="AZ27" s="1" t="str">
        <f>IF(NOT(AA27=""),"無","選択してください")</f>
        <v>選択してください</v>
      </c>
      <c r="BA27" s="89" t="str">
        <f>AW27&amp;AX27</f>
        <v>選択してください</v>
      </c>
    </row>
    <row r="28" spans="1:51" ht="19.5" customHeight="1">
      <c r="A28" s="151" t="s">
        <v>54</v>
      </c>
      <c r="B28" s="152"/>
      <c r="C28" s="152"/>
      <c r="D28" s="152"/>
      <c r="E28" s="152"/>
      <c r="F28" s="152"/>
      <c r="G28" s="152"/>
      <c r="H28" s="153"/>
      <c r="I28" s="157" t="s">
        <v>55</v>
      </c>
      <c r="J28" s="158"/>
      <c r="K28" s="158"/>
      <c r="L28" s="159"/>
      <c r="M28" s="92"/>
      <c r="N28" s="92"/>
      <c r="O28" s="93" t="s">
        <v>57</v>
      </c>
      <c r="P28" s="93"/>
      <c r="Q28" s="93"/>
      <c r="R28" s="93"/>
      <c r="S28" s="93"/>
      <c r="T28" s="93"/>
      <c r="U28" s="93"/>
      <c r="V28" s="93"/>
      <c r="W28" s="93"/>
      <c r="X28" s="132"/>
      <c r="Y28" s="92"/>
      <c r="Z28" s="92"/>
      <c r="AA28" s="93" t="s">
        <v>58</v>
      </c>
      <c r="AB28" s="93"/>
      <c r="AC28" s="93"/>
      <c r="AD28" s="93"/>
      <c r="AE28" s="93"/>
      <c r="AF28" s="93"/>
      <c r="AG28" s="93"/>
      <c r="AH28" s="93"/>
      <c r="AI28" s="114"/>
      <c r="AL28" s="49" t="s">
        <v>102</v>
      </c>
      <c r="AW28" s="89" t="str">
        <f>IF(NOT(M28=""),"開",AX28)</f>
        <v>選択してください</v>
      </c>
      <c r="AX28" s="1" t="str">
        <f>IF(NOT(Y28=""),"閉",AY28)</f>
        <v>選択してください</v>
      </c>
      <c r="AY28" s="1" t="s">
        <v>128</v>
      </c>
    </row>
    <row r="29" spans="1:51" ht="19.5" customHeight="1">
      <c r="A29" s="154"/>
      <c r="B29" s="155"/>
      <c r="C29" s="155"/>
      <c r="D29" s="155"/>
      <c r="E29" s="155"/>
      <c r="F29" s="155"/>
      <c r="G29" s="155"/>
      <c r="H29" s="156"/>
      <c r="I29" s="160" t="s">
        <v>56</v>
      </c>
      <c r="J29" s="161"/>
      <c r="K29" s="161"/>
      <c r="L29" s="162"/>
      <c r="M29" s="163"/>
      <c r="N29" s="139"/>
      <c r="O29" s="93" t="s">
        <v>57</v>
      </c>
      <c r="P29" s="93"/>
      <c r="Q29" s="93"/>
      <c r="R29" s="93"/>
      <c r="S29" s="93"/>
      <c r="T29" s="93"/>
      <c r="U29" s="93"/>
      <c r="V29" s="93"/>
      <c r="W29" s="93"/>
      <c r="X29" s="132"/>
      <c r="Y29" s="139"/>
      <c r="Z29" s="139"/>
      <c r="AA29" s="141" t="s">
        <v>58</v>
      </c>
      <c r="AB29" s="141"/>
      <c r="AC29" s="141"/>
      <c r="AD29" s="141"/>
      <c r="AE29" s="141"/>
      <c r="AF29" s="141"/>
      <c r="AG29" s="141"/>
      <c r="AH29" s="141"/>
      <c r="AI29" s="142"/>
      <c r="AL29" s="49" t="s">
        <v>92</v>
      </c>
      <c r="AW29" s="89" t="str">
        <f>IF(NOT(M29=""),"開",AX29)</f>
        <v>選択してください</v>
      </c>
      <c r="AX29" s="1" t="str">
        <f>IF(NOT(Y29=""),"閉",AY29)</f>
        <v>選択してください</v>
      </c>
      <c r="AY29" s="1" t="s">
        <v>128</v>
      </c>
    </row>
    <row r="30" spans="1:49" ht="19.5" customHeight="1">
      <c r="A30" s="143" t="s">
        <v>59</v>
      </c>
      <c r="B30" s="144"/>
      <c r="C30" s="144"/>
      <c r="D30" s="144"/>
      <c r="E30" s="144"/>
      <c r="F30" s="144"/>
      <c r="G30" s="144"/>
      <c r="H30" s="144"/>
      <c r="I30" s="130" t="s">
        <v>60</v>
      </c>
      <c r="J30" s="93"/>
      <c r="K30" s="93"/>
      <c r="L30" s="132"/>
      <c r="M30" s="96"/>
      <c r="N30" s="96"/>
      <c r="O30" s="93" t="s">
        <v>16</v>
      </c>
      <c r="P30" s="97"/>
      <c r="Q30" s="130" t="s">
        <v>17</v>
      </c>
      <c r="R30" s="132"/>
      <c r="S30" s="96"/>
      <c r="T30" s="96"/>
      <c r="U30" s="147" t="s">
        <v>16</v>
      </c>
      <c r="V30" s="149"/>
      <c r="W30" s="146" t="s">
        <v>18</v>
      </c>
      <c r="X30" s="147"/>
      <c r="Y30" s="147"/>
      <c r="Z30" s="148"/>
      <c r="AA30" s="96"/>
      <c r="AB30" s="96"/>
      <c r="AC30" s="93" t="s">
        <v>16</v>
      </c>
      <c r="AD30" s="97"/>
      <c r="AE30" s="130" t="s">
        <v>19</v>
      </c>
      <c r="AF30" s="132"/>
      <c r="AG30" s="145">
        <f>M30+S30+AA30</f>
        <v>0</v>
      </c>
      <c r="AH30" s="145"/>
      <c r="AI30" s="31" t="s">
        <v>28</v>
      </c>
      <c r="AL30" s="8" t="s">
        <v>99</v>
      </c>
      <c r="AW30" s="89">
        <f>AG30</f>
        <v>0</v>
      </c>
    </row>
    <row r="31" spans="1:53" ht="19.5" customHeight="1">
      <c r="A31" s="269" t="s">
        <v>61</v>
      </c>
      <c r="B31" s="270"/>
      <c r="C31" s="270"/>
      <c r="D31" s="270"/>
      <c r="E31" s="270"/>
      <c r="F31" s="270"/>
      <c r="G31" s="270"/>
      <c r="H31" s="271"/>
      <c r="I31" s="137" t="s">
        <v>62</v>
      </c>
      <c r="J31" s="133"/>
      <c r="K31" s="133"/>
      <c r="L31" s="138"/>
      <c r="M31" s="136"/>
      <c r="N31" s="136"/>
      <c r="O31" s="133" t="s">
        <v>22</v>
      </c>
      <c r="P31" s="133"/>
      <c r="Q31" s="15" t="s">
        <v>23</v>
      </c>
      <c r="R31" s="133" t="s">
        <v>63</v>
      </c>
      <c r="S31" s="133"/>
      <c r="T31" s="133"/>
      <c r="U31" s="133"/>
      <c r="V31" s="133"/>
      <c r="W31" s="140"/>
      <c r="X31" s="140"/>
      <c r="Y31" s="140"/>
      <c r="Z31" s="140"/>
      <c r="AA31" s="140"/>
      <c r="AB31" s="140"/>
      <c r="AC31" s="140"/>
      <c r="AD31" s="15"/>
      <c r="AE31" s="26" t="s">
        <v>24</v>
      </c>
      <c r="AF31" s="136"/>
      <c r="AG31" s="136"/>
      <c r="AH31" s="133" t="s">
        <v>30</v>
      </c>
      <c r="AI31" s="135"/>
      <c r="AW31" s="1" t="str">
        <f>IF(NOT(M31=""),"有",AX31)</f>
        <v>選択してください</v>
      </c>
      <c r="AX31" s="1" t="str">
        <f>IF(NOT(AF31=""),"無",AY31)</f>
        <v>選択してください</v>
      </c>
      <c r="AY31" s="1" t="s">
        <v>128</v>
      </c>
      <c r="AZ31" s="1">
        <f>IF(NOT(W31=""),AV32&amp;W31&amp;AV33,"")</f>
      </c>
      <c r="BA31" s="89" t="str">
        <f>AW31&amp;AZ31</f>
        <v>選択してください</v>
      </c>
    </row>
    <row r="32" spans="1:53" ht="19.5" customHeight="1">
      <c r="A32" s="272"/>
      <c r="B32" s="273"/>
      <c r="C32" s="273"/>
      <c r="D32" s="273"/>
      <c r="E32" s="273"/>
      <c r="F32" s="273"/>
      <c r="G32" s="273"/>
      <c r="H32" s="274"/>
      <c r="I32" s="130" t="s">
        <v>65</v>
      </c>
      <c r="J32" s="93"/>
      <c r="K32" s="93"/>
      <c r="L32" s="97"/>
      <c r="M32" s="92"/>
      <c r="N32" s="92"/>
      <c r="O32" s="93" t="s">
        <v>66</v>
      </c>
      <c r="P32" s="132"/>
      <c r="Q32" s="92"/>
      <c r="R32" s="92"/>
      <c r="S32" s="93" t="s">
        <v>67</v>
      </c>
      <c r="T32" s="93"/>
      <c r="U32" s="132"/>
      <c r="V32" s="92"/>
      <c r="W32" s="92"/>
      <c r="X32" s="93" t="s">
        <v>68</v>
      </c>
      <c r="Y32" s="93"/>
      <c r="Z32" s="132"/>
      <c r="AA32" s="92"/>
      <c r="AB32" s="92"/>
      <c r="AC32" s="93" t="s">
        <v>13</v>
      </c>
      <c r="AD32" s="93"/>
      <c r="AE32" s="93"/>
      <c r="AF32" s="96"/>
      <c r="AG32" s="96"/>
      <c r="AH32" s="96"/>
      <c r="AI32" s="131"/>
      <c r="AV32" s="1" t="s">
        <v>108</v>
      </c>
      <c r="AW32" s="89" t="str">
        <f>IF(NOT(M32=""),O32,AX32)</f>
        <v>選択してください</v>
      </c>
      <c r="AX32" s="1" t="str">
        <f>IF(NOT(Q32=""),S32,AY32)</f>
        <v>選択してください</v>
      </c>
      <c r="AY32" s="1" t="str">
        <f>IF(NOT(V32=""),X32,AZ32)</f>
        <v>選択してください</v>
      </c>
      <c r="AZ32" s="1" t="str">
        <f>IF(NOT(AA32=""),BA32,"選択してください")</f>
        <v>選択してください</v>
      </c>
      <c r="BA32" s="1" t="str">
        <f>IF(NOT(AF32=""),AF32,"材質その他入力してください")</f>
        <v>材質その他入力してください</v>
      </c>
    </row>
    <row r="33" spans="1:53" ht="19.5" customHeight="1">
      <c r="A33" s="275"/>
      <c r="B33" s="276"/>
      <c r="C33" s="276"/>
      <c r="D33" s="276"/>
      <c r="E33" s="276"/>
      <c r="F33" s="276"/>
      <c r="G33" s="276"/>
      <c r="H33" s="277"/>
      <c r="I33" s="130" t="s">
        <v>64</v>
      </c>
      <c r="J33" s="93"/>
      <c r="K33" s="93"/>
      <c r="L33" s="97"/>
      <c r="M33" s="92"/>
      <c r="N33" s="92"/>
      <c r="O33" s="93" t="s">
        <v>66</v>
      </c>
      <c r="P33" s="132"/>
      <c r="Q33" s="92"/>
      <c r="R33" s="92"/>
      <c r="S33" s="93" t="s">
        <v>69</v>
      </c>
      <c r="T33" s="93"/>
      <c r="U33" s="132"/>
      <c r="V33" s="92"/>
      <c r="W33" s="92"/>
      <c r="X33" s="133" t="s">
        <v>70</v>
      </c>
      <c r="Y33" s="133"/>
      <c r="Z33" s="134"/>
      <c r="AA33" s="92"/>
      <c r="AB33" s="92"/>
      <c r="AC33" s="93" t="s">
        <v>13</v>
      </c>
      <c r="AD33" s="93"/>
      <c r="AE33" s="93"/>
      <c r="AF33" s="96"/>
      <c r="AG33" s="96"/>
      <c r="AH33" s="96"/>
      <c r="AI33" s="131"/>
      <c r="AV33" s="1" t="s">
        <v>109</v>
      </c>
      <c r="AW33" s="89" t="str">
        <f>IF(NOT(M33=""),O33,AX33)</f>
        <v>選択してください</v>
      </c>
      <c r="AX33" s="1" t="str">
        <f>IF(NOT(Q33=""),S33,AY33)</f>
        <v>選択してください</v>
      </c>
      <c r="AY33" s="1" t="str">
        <f>IF(NOT(V33=""),X33,AZ33)</f>
        <v>選択してください</v>
      </c>
      <c r="AZ33" s="1" t="str">
        <f>IF(NOT(AA33=""),BA33,"選択してください")</f>
        <v>選択してください</v>
      </c>
      <c r="BA33" s="1" t="str">
        <f>IF(NOT(AF33=""),AF33,"材質その他入力してください")</f>
        <v>材質その他入力してください</v>
      </c>
    </row>
    <row r="34" spans="1:55" ht="19.5" customHeight="1">
      <c r="A34" s="124" t="s">
        <v>77</v>
      </c>
      <c r="B34" s="125"/>
      <c r="C34" s="125"/>
      <c r="D34" s="125"/>
      <c r="E34" s="125"/>
      <c r="F34" s="125"/>
      <c r="G34" s="125"/>
      <c r="H34" s="126"/>
      <c r="I34" s="130" t="s">
        <v>78</v>
      </c>
      <c r="J34" s="93"/>
      <c r="K34" s="93"/>
      <c r="L34" s="93"/>
      <c r="M34" s="97"/>
      <c r="N34" s="112"/>
      <c r="O34" s="112"/>
      <c r="P34" s="22" t="s">
        <v>71</v>
      </c>
      <c r="Q34" s="112"/>
      <c r="R34" s="113"/>
      <c r="S34" s="278"/>
      <c r="T34" s="112"/>
      <c r="U34" s="93" t="s">
        <v>2</v>
      </c>
      <c r="V34" s="93"/>
      <c r="W34" s="115"/>
      <c r="X34" s="115"/>
      <c r="Y34" s="93" t="s">
        <v>3</v>
      </c>
      <c r="Z34" s="93"/>
      <c r="AA34" s="22" t="s">
        <v>80</v>
      </c>
      <c r="AB34" s="112"/>
      <c r="AC34" s="112"/>
      <c r="AD34" s="93" t="s">
        <v>2</v>
      </c>
      <c r="AE34" s="93"/>
      <c r="AF34" s="115"/>
      <c r="AG34" s="115"/>
      <c r="AH34" s="93" t="s">
        <v>3</v>
      </c>
      <c r="AI34" s="114"/>
      <c r="AV34" s="1" t="s">
        <v>132</v>
      </c>
      <c r="AW34" s="89" t="str">
        <f>S34&amp;AV34&amp;W34</f>
        <v>:</v>
      </c>
      <c r="AX34" s="89" t="str">
        <f>AB34&amp;AV34&amp;AF34</f>
        <v>:</v>
      </c>
      <c r="AY34" s="1" t="e">
        <f>AX34-AW34</f>
        <v>#VALUE!</v>
      </c>
      <c r="AZ34" s="89" t="e">
        <f>(HOUR(AY34))+(MINUTE(AY34)/60)</f>
        <v>#VALUE!</v>
      </c>
      <c r="BA34" s="1" t="e">
        <f>AZ34*60</f>
        <v>#VALUE!</v>
      </c>
      <c r="BB34" s="1">
        <f>IF(NOT(S34=""),BA34,BC34)</f>
        <v>0</v>
      </c>
      <c r="BC34" s="1">
        <v>0</v>
      </c>
    </row>
    <row r="35" spans="1:55" ht="19.5" customHeight="1">
      <c r="A35" s="127"/>
      <c r="B35" s="128"/>
      <c r="C35" s="128"/>
      <c r="D35" s="128"/>
      <c r="E35" s="128"/>
      <c r="F35" s="128"/>
      <c r="G35" s="128"/>
      <c r="H35" s="129"/>
      <c r="I35" s="130" t="s">
        <v>79</v>
      </c>
      <c r="J35" s="93"/>
      <c r="K35" s="93"/>
      <c r="L35" s="93"/>
      <c r="M35" s="97"/>
      <c r="N35" s="112"/>
      <c r="O35" s="112"/>
      <c r="P35" s="22" t="s">
        <v>71</v>
      </c>
      <c r="Q35" s="112"/>
      <c r="R35" s="113"/>
      <c r="S35" s="278"/>
      <c r="T35" s="112"/>
      <c r="U35" s="93" t="s">
        <v>2</v>
      </c>
      <c r="V35" s="93"/>
      <c r="W35" s="115"/>
      <c r="X35" s="115"/>
      <c r="Y35" s="93" t="s">
        <v>3</v>
      </c>
      <c r="Z35" s="93"/>
      <c r="AA35" s="22" t="s">
        <v>80</v>
      </c>
      <c r="AB35" s="112"/>
      <c r="AC35" s="112"/>
      <c r="AD35" s="93" t="s">
        <v>2</v>
      </c>
      <c r="AE35" s="93"/>
      <c r="AF35" s="115"/>
      <c r="AG35" s="115"/>
      <c r="AH35" s="93" t="s">
        <v>3</v>
      </c>
      <c r="AI35" s="114"/>
      <c r="AV35" s="1" t="s">
        <v>132</v>
      </c>
      <c r="AW35" s="89" t="str">
        <f>S35&amp;AV35&amp;W35</f>
        <v>:</v>
      </c>
      <c r="AX35" s="89" t="str">
        <f>AB35&amp;AV35&amp;AF35</f>
        <v>:</v>
      </c>
      <c r="AY35" s="1" t="e">
        <f>AX35-AW35</f>
        <v>#VALUE!</v>
      </c>
      <c r="AZ35" s="89" t="e">
        <f>(HOUR(AY35))+(MINUTE(AY35)/60)</f>
        <v>#VALUE!</v>
      </c>
      <c r="BA35" s="1" t="e">
        <f>AZ35*60</f>
        <v>#VALUE!</v>
      </c>
      <c r="BB35" s="1">
        <f>IF(NOT(S35=""),BA35,BC35)</f>
        <v>0</v>
      </c>
      <c r="BC35" s="1">
        <v>0</v>
      </c>
    </row>
    <row r="36" spans="1:54" ht="16.5" customHeight="1" thickBot="1">
      <c r="A36" s="109" t="s">
        <v>90</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1"/>
      <c r="AW36" s="89" t="str">
        <f>IF(NOT(S34=""),AW34,AX36)</f>
        <v>時間入力して</v>
      </c>
      <c r="AX36" s="1" t="str">
        <f>IF(NOT(S35=""),AW35,"時間入力して")</f>
        <v>時間入力して</v>
      </c>
      <c r="BA36" s="89">
        <f>BB34+BB35</f>
        <v>0</v>
      </c>
      <c r="BB36" s="89" t="s">
        <v>129</v>
      </c>
    </row>
    <row r="37" spans="1:49" ht="16.5" customHeight="1">
      <c r="A37" s="279"/>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1"/>
      <c r="AW37" s="89">
        <f>A37&amp;A38&amp;A39</f>
      </c>
    </row>
    <row r="38" spans="1:35" ht="16.5" customHeight="1">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4"/>
    </row>
    <row r="39" spans="1:35" ht="18" customHeight="1" thickBot="1">
      <c r="A39" s="285"/>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7"/>
    </row>
    <row r="40" spans="1:35" ht="17.25" customHeight="1">
      <c r="A40" s="288" t="s">
        <v>81</v>
      </c>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row>
    <row r="41" spans="1:35" ht="15" customHeight="1">
      <c r="A41" s="289" t="s">
        <v>72</v>
      </c>
      <c r="B41" s="289"/>
      <c r="C41" s="289"/>
      <c r="D41" s="289"/>
      <c r="E41" s="289"/>
      <c r="F41" s="289"/>
      <c r="G41" s="289"/>
      <c r="H41" s="289"/>
      <c r="I41" s="289"/>
      <c r="J41" s="289"/>
      <c r="K41" s="289"/>
      <c r="L41" s="289"/>
      <c r="M41" s="289"/>
      <c r="N41" s="16"/>
      <c r="O41" s="16"/>
      <c r="P41" s="16"/>
      <c r="Q41" s="16"/>
      <c r="R41" s="16"/>
      <c r="S41" s="16"/>
      <c r="T41" s="16"/>
      <c r="U41" s="16"/>
      <c r="V41" s="16"/>
      <c r="W41" s="16"/>
      <c r="X41" s="16"/>
      <c r="Y41" s="16"/>
      <c r="Z41" s="16"/>
      <c r="AA41" s="16"/>
      <c r="AB41" s="16"/>
      <c r="AC41" s="16"/>
      <c r="AD41" s="16"/>
      <c r="AE41" s="16"/>
      <c r="AF41" s="16"/>
      <c r="AG41" s="16"/>
      <c r="AH41" s="16"/>
      <c r="AI41" s="16"/>
    </row>
    <row r="42" spans="1:35" ht="15" customHeight="1">
      <c r="A42" s="268" t="s">
        <v>73</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row>
    <row r="43" spans="1:35" ht="18.75" customHeight="1">
      <c r="A43" s="268" t="s">
        <v>74</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row>
    <row r="44" spans="1:53" ht="21" customHeight="1">
      <c r="A44" s="268"/>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BA44" s="1" t="s">
        <v>130</v>
      </c>
    </row>
    <row r="45" spans="1:35" s="33" customFormat="1" ht="10.5" customHeight="1">
      <c r="A45" s="37"/>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7"/>
    </row>
    <row r="46" spans="1:35" s="33" customFormat="1" ht="10.5" customHeight="1">
      <c r="A46" s="37"/>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7"/>
    </row>
    <row r="47" spans="1:35" s="33" customFormat="1" ht="10.5" customHeight="1">
      <c r="A47" s="37"/>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7"/>
    </row>
    <row r="48" spans="1:35" s="33" customFormat="1" ht="10.5" customHeight="1">
      <c r="A48" s="37"/>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7"/>
    </row>
    <row r="49" spans="1:35" s="33" customFormat="1" ht="10.5" customHeight="1">
      <c r="A49" s="37"/>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7"/>
    </row>
    <row r="50" spans="1:35" s="33" customFormat="1" ht="10.5" customHeight="1">
      <c r="A50" s="37"/>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7"/>
    </row>
    <row r="51" spans="1:34" s="33" customFormat="1" ht="1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row>
    <row r="52" s="33" customFormat="1" ht="13.5"/>
    <row r="53" s="33" customFormat="1" ht="13.5"/>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row r="120" s="33" customFormat="1" ht="13.5"/>
    <row r="121" s="33" customFormat="1" ht="13.5"/>
    <row r="122" s="33" customFormat="1" ht="13.5"/>
    <row r="123" s="33" customFormat="1" ht="13.5"/>
    <row r="124" s="33" customFormat="1" ht="13.5"/>
    <row r="125" s="33" customFormat="1" ht="13.5"/>
    <row r="126" s="33" customFormat="1" ht="13.5"/>
    <row r="127" s="33" customFormat="1" ht="13.5"/>
    <row r="128" s="33" customFormat="1" ht="13.5"/>
    <row r="129" s="33" customFormat="1" ht="13.5"/>
    <row r="130" s="33" customFormat="1" ht="13.5"/>
    <row r="131" s="33" customFormat="1" ht="13.5"/>
    <row r="132" s="33" customFormat="1" ht="13.5"/>
    <row r="133" s="33" customFormat="1" ht="13.5"/>
    <row r="134" s="33" customFormat="1" ht="13.5"/>
    <row r="135" s="33" customFormat="1" ht="13.5"/>
    <row r="136" s="33" customFormat="1" ht="13.5"/>
    <row r="137" s="33" customFormat="1" ht="13.5"/>
    <row r="138" s="33" customFormat="1" ht="13.5"/>
    <row r="139" s="33" customFormat="1" ht="13.5"/>
    <row r="140" s="33" customFormat="1" ht="13.5"/>
    <row r="141" s="33" customFormat="1" ht="13.5"/>
    <row r="142" s="33" customFormat="1" ht="13.5"/>
    <row r="143" s="33" customFormat="1" ht="13.5"/>
    <row r="144" s="33" customFormat="1" ht="13.5"/>
    <row r="145" s="33" customFormat="1" ht="13.5"/>
    <row r="146" s="33" customFormat="1" ht="13.5"/>
    <row r="147" s="33" customFormat="1" ht="13.5"/>
    <row r="148" s="33" customFormat="1" ht="13.5"/>
    <row r="149" s="33" customFormat="1" ht="13.5"/>
    <row r="150" s="33" customFormat="1" ht="13.5"/>
    <row r="151" s="33" customFormat="1" ht="13.5"/>
    <row r="152" s="33" customFormat="1" ht="13.5"/>
    <row r="153" s="33" customFormat="1" ht="13.5"/>
    <row r="154" s="33" customFormat="1" ht="13.5"/>
    <row r="155" s="33" customFormat="1" ht="13.5"/>
    <row r="156" s="33" customFormat="1" ht="13.5"/>
    <row r="157" s="33" customFormat="1" ht="13.5"/>
    <row r="158" s="33" customFormat="1" ht="13.5"/>
    <row r="159" s="33" customFormat="1" ht="13.5"/>
    <row r="160" s="33" customFormat="1" ht="13.5"/>
    <row r="161" s="33" customFormat="1" ht="13.5"/>
    <row r="162" s="33" customFormat="1" ht="13.5"/>
    <row r="163" s="33" customFormat="1" ht="13.5"/>
    <row r="164" s="33" customFormat="1" ht="13.5"/>
    <row r="165" s="33" customFormat="1" ht="13.5"/>
    <row r="166" s="33" customFormat="1" ht="13.5"/>
    <row r="167" s="33" customFormat="1" ht="13.5"/>
    <row r="168" s="33" customFormat="1" ht="13.5"/>
    <row r="169" s="33" customFormat="1" ht="13.5"/>
    <row r="170" s="33" customFormat="1" ht="13.5"/>
    <row r="171" s="33" customFormat="1" ht="13.5"/>
    <row r="172" s="33" customFormat="1" ht="13.5"/>
    <row r="173" s="33" customFormat="1" ht="13.5"/>
    <row r="174" s="33" customFormat="1" ht="13.5"/>
    <row r="175" s="33" customFormat="1" ht="13.5"/>
    <row r="176" s="33" customFormat="1" ht="13.5"/>
    <row r="177" s="33" customFormat="1" ht="13.5"/>
    <row r="178" s="33" customFormat="1" ht="13.5"/>
    <row r="179" spans="1:34" ht="13.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row>
  </sheetData>
  <sheetProtection sheet="1" formatCells="0" selectLockedCells="1"/>
  <mergeCells count="186">
    <mergeCell ref="A40:AI40"/>
    <mergeCell ref="A41:M41"/>
    <mergeCell ref="W35:X35"/>
    <mergeCell ref="AG18:AI18"/>
    <mergeCell ref="W14:AC14"/>
    <mergeCell ref="T14:V14"/>
    <mergeCell ref="Q14:S14"/>
    <mergeCell ref="A21:H21"/>
    <mergeCell ref="A18:H18"/>
    <mergeCell ref="T15:V15"/>
    <mergeCell ref="A42:AI42"/>
    <mergeCell ref="A43:AI44"/>
    <mergeCell ref="A31:H33"/>
    <mergeCell ref="W34:X34"/>
    <mergeCell ref="S34:T34"/>
    <mergeCell ref="S35:T35"/>
    <mergeCell ref="I32:L32"/>
    <mergeCell ref="A37:AI37"/>
    <mergeCell ref="A38:AI39"/>
    <mergeCell ref="M32:N32"/>
    <mergeCell ref="A12:H12"/>
    <mergeCell ref="W17:AI17"/>
    <mergeCell ref="A14:H16"/>
    <mergeCell ref="O12:S12"/>
    <mergeCell ref="O13:S13"/>
    <mergeCell ref="Z13:AF13"/>
    <mergeCell ref="A17:H17"/>
    <mergeCell ref="I17:V17"/>
    <mergeCell ref="AD14:AF14"/>
    <mergeCell ref="W13:Y13"/>
    <mergeCell ref="T12:V12"/>
    <mergeCell ref="M12:N12"/>
    <mergeCell ref="W16:AC16"/>
    <mergeCell ref="I16:Q16"/>
    <mergeCell ref="R16:V16"/>
    <mergeCell ref="I12:L12"/>
    <mergeCell ref="I15:P15"/>
    <mergeCell ref="A13:H13"/>
    <mergeCell ref="AD16:AF16"/>
    <mergeCell ref="I21:V21"/>
    <mergeCell ref="AG3:AH3"/>
    <mergeCell ref="AH7:AI8"/>
    <mergeCell ref="Y7:AG8"/>
    <mergeCell ref="T7:X8"/>
    <mergeCell ref="AD3:AE3"/>
    <mergeCell ref="N11:O11"/>
    <mergeCell ref="Y3:AB3"/>
    <mergeCell ref="I18:L18"/>
    <mergeCell ref="I13:N13"/>
    <mergeCell ref="I11:M11"/>
    <mergeCell ref="W21:AI21"/>
    <mergeCell ref="T18:V18"/>
    <mergeCell ref="AG16:AI16"/>
    <mergeCell ref="T13:V13"/>
    <mergeCell ref="W15:AC15"/>
    <mergeCell ref="AB11:AD11"/>
    <mergeCell ref="AE11:AI11"/>
    <mergeCell ref="B4:E5"/>
    <mergeCell ref="F4:M5"/>
    <mergeCell ref="N4:Q5"/>
    <mergeCell ref="X5:AG5"/>
    <mergeCell ref="A10:AI10"/>
    <mergeCell ref="R11:S11"/>
    <mergeCell ref="V11:W11"/>
    <mergeCell ref="A11:H11"/>
    <mergeCell ref="P11:Q11"/>
    <mergeCell ref="A19:H19"/>
    <mergeCell ref="I19:R19"/>
    <mergeCell ref="W20:AI20"/>
    <mergeCell ref="W18:AF18"/>
    <mergeCell ref="W19:AF19"/>
    <mergeCell ref="I14:P14"/>
    <mergeCell ref="N18:S18"/>
    <mergeCell ref="A20:H20"/>
    <mergeCell ref="I20:V20"/>
    <mergeCell ref="S19:V19"/>
    <mergeCell ref="A24:AI24"/>
    <mergeCell ref="A22:H22"/>
    <mergeCell ref="I22:V22"/>
    <mergeCell ref="W22:AI22"/>
    <mergeCell ref="I26:K26"/>
    <mergeCell ref="N26:O26"/>
    <mergeCell ref="Q26:R26"/>
    <mergeCell ref="AA26:AB26"/>
    <mergeCell ref="AC26:AD26"/>
    <mergeCell ref="S26:T26"/>
    <mergeCell ref="U26:V26"/>
    <mergeCell ref="W26:X26"/>
    <mergeCell ref="L26:M26"/>
    <mergeCell ref="I27:K27"/>
    <mergeCell ref="N27:O27"/>
    <mergeCell ref="Q27:R27"/>
    <mergeCell ref="S27:T27"/>
    <mergeCell ref="U27:V27"/>
    <mergeCell ref="W27:X27"/>
    <mergeCell ref="AA27:AB27"/>
    <mergeCell ref="AC27:AD27"/>
    <mergeCell ref="A28:H29"/>
    <mergeCell ref="I28:L28"/>
    <mergeCell ref="I29:L29"/>
    <mergeCell ref="M28:N28"/>
    <mergeCell ref="O28:X28"/>
    <mergeCell ref="Y28:Z28"/>
    <mergeCell ref="AA28:AI28"/>
    <mergeCell ref="M29:N29"/>
    <mergeCell ref="A30:H30"/>
    <mergeCell ref="AE30:AF30"/>
    <mergeCell ref="AG30:AH30"/>
    <mergeCell ref="AC30:AD30"/>
    <mergeCell ref="AA30:AB30"/>
    <mergeCell ref="W30:Z30"/>
    <mergeCell ref="U30:V30"/>
    <mergeCell ref="I31:L31"/>
    <mergeCell ref="M31:N31"/>
    <mergeCell ref="O31:P31"/>
    <mergeCell ref="R31:V31"/>
    <mergeCell ref="O29:X29"/>
    <mergeCell ref="Y29:Z29"/>
    <mergeCell ref="W31:AC31"/>
    <mergeCell ref="AA29:AI29"/>
    <mergeCell ref="I33:L33"/>
    <mergeCell ref="O32:P32"/>
    <mergeCell ref="Q32:R32"/>
    <mergeCell ref="S32:U32"/>
    <mergeCell ref="V32:W32"/>
    <mergeCell ref="S30:T30"/>
    <mergeCell ref="Q30:R30"/>
    <mergeCell ref="O30:P30"/>
    <mergeCell ref="M30:N30"/>
    <mergeCell ref="I30:L30"/>
    <mergeCell ref="X33:Z33"/>
    <mergeCell ref="X32:Z32"/>
    <mergeCell ref="AA32:AB32"/>
    <mergeCell ref="AC32:AE32"/>
    <mergeCell ref="AF32:AI32"/>
    <mergeCell ref="AH31:AI31"/>
    <mergeCell ref="AF31:AG31"/>
    <mergeCell ref="U34:V34"/>
    <mergeCell ref="Y34:Z34"/>
    <mergeCell ref="AD34:AE34"/>
    <mergeCell ref="AH34:AI34"/>
    <mergeCell ref="AB34:AC34"/>
    <mergeCell ref="M33:N33"/>
    <mergeCell ref="O33:P33"/>
    <mergeCell ref="Q33:R33"/>
    <mergeCell ref="S33:U33"/>
    <mergeCell ref="V33:W33"/>
    <mergeCell ref="A25:H27"/>
    <mergeCell ref="A34:H35"/>
    <mergeCell ref="I34:M34"/>
    <mergeCell ref="I35:M35"/>
    <mergeCell ref="AF34:AG34"/>
    <mergeCell ref="Q35:R35"/>
    <mergeCell ref="U35:V35"/>
    <mergeCell ref="Y35:Z35"/>
    <mergeCell ref="AB35:AC35"/>
    <mergeCell ref="AF33:AI33"/>
    <mergeCell ref="A36:AI36"/>
    <mergeCell ref="N34:O34"/>
    <mergeCell ref="N35:O35"/>
    <mergeCell ref="Q34:R34"/>
    <mergeCell ref="AH35:AI35"/>
    <mergeCell ref="L27:M27"/>
    <mergeCell ref="AD35:AE35"/>
    <mergeCell ref="AF35:AG35"/>
    <mergeCell ref="AA33:AB33"/>
    <mergeCell ref="AC33:AE33"/>
    <mergeCell ref="AG13:AI13"/>
    <mergeCell ref="AF2:AI2"/>
    <mergeCell ref="Q15:S15"/>
    <mergeCell ref="AG14:AI14"/>
    <mergeCell ref="AG15:AI15"/>
    <mergeCell ref="T11:U11"/>
    <mergeCell ref="Y4:AB4"/>
    <mergeCell ref="AD15:AF15"/>
    <mergeCell ref="E2:AD2"/>
    <mergeCell ref="V3:X3"/>
    <mergeCell ref="Y25:Z25"/>
    <mergeCell ref="AA25:AB25"/>
    <mergeCell ref="AD25:AH25"/>
    <mergeCell ref="I25:J25"/>
    <mergeCell ref="K25:L25"/>
    <mergeCell ref="M25:N25"/>
    <mergeCell ref="O25:S25"/>
    <mergeCell ref="T25:U25"/>
    <mergeCell ref="V25:X25"/>
  </mergeCells>
  <dataValidations count="4">
    <dataValidation type="list" allowBlank="1" showInputMessage="1" showErrorMessage="1" sqref="A37">
      <formula1>$AL$27:$AL$30</formula1>
    </dataValidation>
    <dataValidation allowBlank="1" showErrorMessage="1" promptTitle="浮遊粉じん" prompt="小数点第3位を四捨五入し、小数点第2位で表示すること。" sqref="I21 W21"/>
    <dataValidation allowBlank="1" showErrorMessage="1" sqref="AW15:AW16 AT13"/>
    <dataValidation type="list" allowBlank="1" showInputMessage="1" showErrorMessage="1" sqref="AA32:AB33 M25:N25 T25:U25 Y25:Z25 AA26:AB27 L26:M27 Q26:R27 U26:V27 M28:N29 Y28:Z29 M31:N33 AF31:AG31 Q32:R33 V32:W33">
      <formula1>$AL$25</formula1>
    </dataValidation>
  </dataValidations>
  <printOptions/>
  <pageMargins left="0.7874015748031497" right="0.1968503937007874" top="0.4330708661417323" bottom="0" header="0.4330708661417323" footer="0.35433070866141736"/>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A53"/>
  <sheetViews>
    <sheetView tabSelected="1" view="pageBreakPreview" zoomScale="85" zoomScaleNormal="85" zoomScaleSheetLayoutView="85" workbookViewId="0" topLeftCell="A1">
      <selection activeCell="B36" sqref="B36:AJ37"/>
    </sheetView>
  </sheetViews>
  <sheetFormatPr defaultColWidth="9.00390625" defaultRowHeight="13.5"/>
  <cols>
    <col min="1" max="1" width="6.125" style="1" customWidth="1"/>
    <col min="2" max="25" width="2.50390625" style="1" customWidth="1"/>
    <col min="26" max="26" width="4.875" style="1" customWidth="1"/>
    <col min="27" max="27" width="2.50390625" style="1" customWidth="1"/>
    <col min="28" max="28" width="3.25390625" style="1" customWidth="1"/>
    <col min="29" max="35" width="2.50390625" style="1" customWidth="1"/>
    <col min="36" max="36" width="3.25390625" style="1" customWidth="1"/>
    <col min="37" max="37" width="2.75390625" style="1" customWidth="1"/>
    <col min="38" max="38" width="2.75390625" style="1" hidden="1" customWidth="1"/>
    <col min="39" max="44" width="1.625" style="1" hidden="1" customWidth="1"/>
    <col min="45" max="45" width="4.50390625" style="1" hidden="1" customWidth="1"/>
    <col min="46" max="46" width="6.25390625" style="1" hidden="1" customWidth="1"/>
    <col min="47" max="47" width="14.125" style="1" hidden="1" customWidth="1"/>
    <col min="48" max="48" width="10.75390625" style="1" hidden="1" customWidth="1"/>
    <col min="49" max="49" width="12.25390625" style="1" hidden="1" customWidth="1"/>
    <col min="50" max="55" width="0" style="1" hidden="1" customWidth="1"/>
    <col min="56" max="16384" width="9.00390625" style="1" customWidth="1"/>
  </cols>
  <sheetData>
    <row r="1" ht="19.5" customHeight="1">
      <c r="B1" s="356" t="s">
        <v>140</v>
      </c>
    </row>
    <row r="2" spans="3:39" ht="27" customHeight="1">
      <c r="C2" s="4"/>
      <c r="E2" s="4"/>
      <c r="F2" s="107" t="s">
        <v>31</v>
      </c>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0"/>
      <c r="AH2" s="100"/>
      <c r="AI2" s="100"/>
      <c r="AJ2" s="100"/>
      <c r="AM2" s="4"/>
    </row>
    <row r="3" spans="3:39" ht="27" customHeight="1">
      <c r="C3" s="4"/>
      <c r="E3" s="4"/>
      <c r="F3" s="52"/>
      <c r="G3" s="52"/>
      <c r="H3" s="52"/>
      <c r="I3" s="52"/>
      <c r="J3" s="52"/>
      <c r="K3" s="52"/>
      <c r="L3" s="52"/>
      <c r="M3" s="52"/>
      <c r="N3" s="342" t="s">
        <v>103</v>
      </c>
      <c r="O3" s="342"/>
      <c r="P3" s="342"/>
      <c r="Q3" s="342"/>
      <c r="R3" s="342"/>
      <c r="S3" s="342"/>
      <c r="T3" s="342"/>
      <c r="U3" s="342"/>
      <c r="V3" s="342"/>
      <c r="W3" s="342"/>
      <c r="X3" s="342"/>
      <c r="Y3" s="342"/>
      <c r="Z3" s="52"/>
      <c r="AA3" s="52"/>
      <c r="AB3" s="52"/>
      <c r="AC3" s="52"/>
      <c r="AD3" s="52"/>
      <c r="AE3" s="52"/>
      <c r="AF3" s="52"/>
      <c r="AG3" s="51"/>
      <c r="AH3" s="51"/>
      <c r="AI3" s="51"/>
      <c r="AJ3" s="51"/>
      <c r="AM3" s="4"/>
    </row>
    <row r="4" spans="23:39" ht="27" customHeight="1">
      <c r="W4" s="108" t="s">
        <v>104</v>
      </c>
      <c r="X4" s="108"/>
      <c r="Y4" s="108"/>
      <c r="Z4" s="237"/>
      <c r="AA4" s="237"/>
      <c r="AB4" s="237"/>
      <c r="AC4" s="237"/>
      <c r="AD4" s="9" t="s">
        <v>0</v>
      </c>
      <c r="AE4" s="237"/>
      <c r="AF4" s="237"/>
      <c r="AG4" s="9" t="s">
        <v>1</v>
      </c>
      <c r="AH4" s="237"/>
      <c r="AI4" s="237"/>
      <c r="AJ4" s="9" t="s">
        <v>9</v>
      </c>
      <c r="AM4" s="5"/>
    </row>
    <row r="5" spans="3:29" ht="13.5" customHeight="1">
      <c r="C5" s="204" t="s">
        <v>4</v>
      </c>
      <c r="D5" s="204"/>
      <c r="E5" s="204"/>
      <c r="F5" s="204"/>
      <c r="G5" s="205"/>
      <c r="H5" s="205"/>
      <c r="I5" s="205"/>
      <c r="J5" s="205"/>
      <c r="K5" s="205"/>
      <c r="L5" s="205"/>
      <c r="M5" s="205"/>
      <c r="N5" s="205"/>
      <c r="O5" s="204" t="s">
        <v>5</v>
      </c>
      <c r="P5" s="204"/>
      <c r="Q5" s="204"/>
      <c r="R5" s="204"/>
      <c r="Z5" s="105"/>
      <c r="AA5" s="105"/>
      <c r="AB5" s="105"/>
      <c r="AC5" s="105"/>
    </row>
    <row r="6" spans="3:36" ht="20.25" customHeight="1">
      <c r="C6" s="204"/>
      <c r="D6" s="204"/>
      <c r="E6" s="204"/>
      <c r="F6" s="204"/>
      <c r="G6" s="205"/>
      <c r="H6" s="205"/>
      <c r="I6" s="205"/>
      <c r="J6" s="205"/>
      <c r="K6" s="205"/>
      <c r="L6" s="205"/>
      <c r="M6" s="205"/>
      <c r="N6" s="205"/>
      <c r="O6" s="204"/>
      <c r="P6" s="204"/>
      <c r="Q6" s="204"/>
      <c r="R6" s="204"/>
      <c r="W6" s="2"/>
      <c r="X6" s="2"/>
      <c r="Y6" s="206" t="s">
        <v>6</v>
      </c>
      <c r="Z6" s="206"/>
      <c r="AA6" s="206"/>
      <c r="AB6" s="206"/>
      <c r="AC6" s="206"/>
      <c r="AD6" s="206"/>
      <c r="AE6" s="206"/>
      <c r="AF6" s="206"/>
      <c r="AG6" s="206"/>
      <c r="AH6" s="206"/>
      <c r="AI6" s="2"/>
      <c r="AJ6" s="2"/>
    </row>
    <row r="8" spans="21:36" ht="13.5" customHeight="1">
      <c r="U8" s="240" t="s">
        <v>7</v>
      </c>
      <c r="V8" s="240"/>
      <c r="W8" s="240"/>
      <c r="X8" s="240"/>
      <c r="Y8" s="240"/>
      <c r="Z8" s="239"/>
      <c r="AA8" s="239"/>
      <c r="AB8" s="239"/>
      <c r="AC8" s="239"/>
      <c r="AD8" s="239"/>
      <c r="AE8" s="239"/>
      <c r="AF8" s="239"/>
      <c r="AG8" s="239"/>
      <c r="AH8" s="239"/>
      <c r="AI8" s="238" t="s">
        <v>8</v>
      </c>
      <c r="AJ8" s="238"/>
    </row>
    <row r="9" spans="21:36" ht="13.5" customHeight="1">
      <c r="U9" s="240"/>
      <c r="V9" s="240"/>
      <c r="W9" s="240"/>
      <c r="X9" s="240"/>
      <c r="Y9" s="240"/>
      <c r="Z9" s="224"/>
      <c r="AA9" s="224"/>
      <c r="AB9" s="224"/>
      <c r="AC9" s="224"/>
      <c r="AD9" s="224"/>
      <c r="AE9" s="224"/>
      <c r="AF9" s="224"/>
      <c r="AG9" s="224"/>
      <c r="AH9" s="224"/>
      <c r="AI9" s="238"/>
      <c r="AJ9" s="238"/>
    </row>
    <row r="10" spans="2:36" ht="7.5" customHeight="1" thickBot="1">
      <c r="B10" s="33"/>
      <c r="C10" s="33"/>
      <c r="D10" s="33"/>
      <c r="E10" s="33"/>
      <c r="F10" s="33"/>
      <c r="G10" s="33"/>
      <c r="H10" s="33"/>
      <c r="I10" s="33"/>
      <c r="J10" s="33"/>
      <c r="K10" s="33"/>
      <c r="L10" s="33"/>
      <c r="M10" s="33"/>
      <c r="N10" s="33"/>
      <c r="O10" s="33"/>
      <c r="P10" s="33"/>
      <c r="Q10" s="33"/>
      <c r="R10" s="33"/>
      <c r="S10" s="33"/>
      <c r="T10" s="33"/>
      <c r="U10" s="33"/>
      <c r="V10" s="18"/>
      <c r="W10" s="18"/>
      <c r="X10" s="18"/>
      <c r="Y10" s="18"/>
      <c r="Z10" s="34"/>
      <c r="AA10" s="35"/>
      <c r="AB10" s="35"/>
      <c r="AC10" s="35"/>
      <c r="AD10" s="35"/>
      <c r="AE10" s="35"/>
      <c r="AF10" s="35"/>
      <c r="AG10" s="35"/>
      <c r="AH10" s="35"/>
      <c r="AI10" s="18"/>
      <c r="AJ10" s="18"/>
    </row>
    <row r="11" spans="1:36" ht="19.5" customHeight="1">
      <c r="A11" s="24"/>
      <c r="B11" s="207" t="s">
        <v>76</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9"/>
    </row>
    <row r="12" spans="1:48" ht="19.5" customHeight="1">
      <c r="A12" s="24"/>
      <c r="B12" s="303" t="s">
        <v>85</v>
      </c>
      <c r="C12" s="304"/>
      <c r="D12" s="304"/>
      <c r="E12" s="304"/>
      <c r="F12" s="304"/>
      <c r="G12" s="304"/>
      <c r="H12" s="304"/>
      <c r="I12" s="305"/>
      <c r="J12" s="217">
        <f>Z4</f>
        <v>0</v>
      </c>
      <c r="K12" s="218"/>
      <c r="L12" s="218"/>
      <c r="M12" s="218"/>
      <c r="N12" s="218"/>
      <c r="O12" s="242" t="s">
        <v>0</v>
      </c>
      <c r="P12" s="242"/>
      <c r="Q12" s="249"/>
      <c r="R12" s="249"/>
      <c r="S12" s="150" t="s">
        <v>1</v>
      </c>
      <c r="T12" s="150"/>
      <c r="U12" s="249"/>
      <c r="V12" s="249"/>
      <c r="W12" s="150" t="s">
        <v>27</v>
      </c>
      <c r="X12" s="150"/>
      <c r="Y12" s="10" t="s">
        <v>23</v>
      </c>
      <c r="Z12" s="259"/>
      <c r="AA12" s="259"/>
      <c r="AB12" s="19" t="s">
        <v>24</v>
      </c>
      <c r="AC12" s="177" t="s">
        <v>21</v>
      </c>
      <c r="AD12" s="300"/>
      <c r="AE12" s="300"/>
      <c r="AF12" s="249"/>
      <c r="AG12" s="301"/>
      <c r="AH12" s="301"/>
      <c r="AI12" s="301"/>
      <c r="AJ12" s="302"/>
      <c r="AT12" s="1" t="s">
        <v>71</v>
      </c>
      <c r="AU12" s="1" t="str">
        <f>Q12&amp;AT12&amp;U12</f>
        <v>/</v>
      </c>
      <c r="AV12" s="1">
        <f>AF12</f>
        <v>0</v>
      </c>
    </row>
    <row r="13" spans="1:47" ht="19.5" customHeight="1">
      <c r="A13" s="24"/>
      <c r="B13" s="211" t="s">
        <v>33</v>
      </c>
      <c r="C13" s="212"/>
      <c r="D13" s="212"/>
      <c r="E13" s="212"/>
      <c r="F13" s="212"/>
      <c r="G13" s="212"/>
      <c r="H13" s="212"/>
      <c r="I13" s="213"/>
      <c r="J13" s="248"/>
      <c r="K13" s="249"/>
      <c r="L13" s="249"/>
      <c r="M13" s="150" t="s">
        <v>2</v>
      </c>
      <c r="N13" s="150"/>
      <c r="O13" s="178"/>
      <c r="P13" s="248"/>
      <c r="Q13" s="249"/>
      <c r="R13" s="249"/>
      <c r="S13" s="150" t="s">
        <v>3</v>
      </c>
      <c r="T13" s="150"/>
      <c r="U13" s="178"/>
      <c r="V13" s="45"/>
      <c r="W13" s="45"/>
      <c r="X13" s="45"/>
      <c r="Y13" s="45"/>
      <c r="Z13" s="45"/>
      <c r="AA13" s="44"/>
      <c r="AB13" s="44"/>
      <c r="AC13" s="44"/>
      <c r="AD13" s="10"/>
      <c r="AE13" s="10"/>
      <c r="AF13" s="10"/>
      <c r="AG13" s="10"/>
      <c r="AH13" s="10"/>
      <c r="AI13" s="10"/>
      <c r="AJ13" s="17"/>
      <c r="AT13" s="1" t="s">
        <v>135</v>
      </c>
      <c r="AU13" s="1" t="str">
        <f>J13&amp;AT13&amp;P13</f>
        <v>:</v>
      </c>
    </row>
    <row r="14" spans="2:47" ht="19.5" customHeight="1">
      <c r="B14" s="229" t="s">
        <v>34</v>
      </c>
      <c r="C14" s="230"/>
      <c r="D14" s="230"/>
      <c r="E14" s="230"/>
      <c r="F14" s="230"/>
      <c r="G14" s="230"/>
      <c r="H14" s="230"/>
      <c r="I14" s="231"/>
      <c r="J14" s="216"/>
      <c r="K14" s="216"/>
      <c r="L14" s="216"/>
      <c r="M14" s="216"/>
      <c r="N14" s="216"/>
      <c r="O14" s="216"/>
      <c r="P14" s="306" t="s">
        <v>35</v>
      </c>
      <c r="Q14" s="306"/>
      <c r="R14" s="306"/>
      <c r="S14" s="306"/>
      <c r="T14" s="307"/>
      <c r="U14" s="224"/>
      <c r="V14" s="224"/>
      <c r="W14" s="224"/>
      <c r="X14" s="266" t="s">
        <v>10</v>
      </c>
      <c r="Y14" s="266"/>
      <c r="Z14" s="267"/>
      <c r="AA14" s="262"/>
      <c r="AB14" s="262"/>
      <c r="AC14" s="262"/>
      <c r="AD14" s="262"/>
      <c r="AE14" s="262"/>
      <c r="AF14" s="262"/>
      <c r="AG14" s="262"/>
      <c r="AH14" s="98" t="s">
        <v>36</v>
      </c>
      <c r="AI14" s="98"/>
      <c r="AJ14" s="99"/>
      <c r="AU14" s="1">
        <f>AA14</f>
        <v>0</v>
      </c>
    </row>
    <row r="15" spans="1:48" ht="19.5" customHeight="1">
      <c r="A15" s="7"/>
      <c r="B15" s="256" t="s">
        <v>37</v>
      </c>
      <c r="C15" s="257"/>
      <c r="D15" s="257"/>
      <c r="E15" s="257"/>
      <c r="F15" s="257"/>
      <c r="G15" s="257"/>
      <c r="H15" s="257"/>
      <c r="I15" s="258"/>
      <c r="J15" s="308" t="s">
        <v>11</v>
      </c>
      <c r="K15" s="309"/>
      <c r="L15" s="309"/>
      <c r="M15" s="309"/>
      <c r="N15" s="309"/>
      <c r="O15" s="309"/>
      <c r="P15" s="309"/>
      <c r="Q15" s="310"/>
      <c r="R15" s="106"/>
      <c r="S15" s="106"/>
      <c r="T15" s="106"/>
      <c r="U15" s="311" t="s">
        <v>25</v>
      </c>
      <c r="V15" s="311"/>
      <c r="W15" s="312"/>
      <c r="X15" s="292" t="s">
        <v>12</v>
      </c>
      <c r="Y15" s="225"/>
      <c r="Z15" s="225"/>
      <c r="AA15" s="225"/>
      <c r="AB15" s="225"/>
      <c r="AC15" s="225"/>
      <c r="AD15" s="226"/>
      <c r="AE15" s="106"/>
      <c r="AF15" s="106"/>
      <c r="AG15" s="106"/>
      <c r="AH15" s="102" t="s">
        <v>26</v>
      </c>
      <c r="AI15" s="102"/>
      <c r="AJ15" s="103"/>
      <c r="AU15" s="1">
        <f>R15</f>
        <v>0</v>
      </c>
      <c r="AV15" s="1">
        <f>AE15</f>
        <v>0</v>
      </c>
    </row>
    <row r="16" spans="2:48" ht="19.5" customHeight="1">
      <c r="B16" s="256"/>
      <c r="C16" s="257"/>
      <c r="D16" s="257"/>
      <c r="E16" s="257"/>
      <c r="F16" s="257"/>
      <c r="G16" s="257"/>
      <c r="H16" s="257"/>
      <c r="I16" s="258"/>
      <c r="J16" s="324" t="s">
        <v>42</v>
      </c>
      <c r="K16" s="212"/>
      <c r="L16" s="212"/>
      <c r="M16" s="212"/>
      <c r="N16" s="212"/>
      <c r="O16" s="212"/>
      <c r="P16" s="212"/>
      <c r="Q16" s="325"/>
      <c r="R16" s="106"/>
      <c r="S16" s="106"/>
      <c r="T16" s="106"/>
      <c r="U16" s="311" t="s">
        <v>25</v>
      </c>
      <c r="V16" s="311"/>
      <c r="W16" s="312"/>
      <c r="X16" s="292" t="s">
        <v>29</v>
      </c>
      <c r="Y16" s="225"/>
      <c r="Z16" s="225"/>
      <c r="AA16" s="225"/>
      <c r="AB16" s="225"/>
      <c r="AC16" s="225"/>
      <c r="AD16" s="226"/>
      <c r="AE16" s="106"/>
      <c r="AF16" s="106"/>
      <c r="AG16" s="106"/>
      <c r="AH16" s="102" t="s">
        <v>26</v>
      </c>
      <c r="AI16" s="102"/>
      <c r="AJ16" s="103"/>
      <c r="AU16" s="1">
        <f>R16</f>
        <v>0</v>
      </c>
      <c r="AV16" s="1">
        <f>AE16</f>
        <v>0</v>
      </c>
    </row>
    <row r="17" spans="2:48" ht="19.5" customHeight="1">
      <c r="B17" s="256"/>
      <c r="C17" s="257"/>
      <c r="D17" s="257"/>
      <c r="E17" s="257"/>
      <c r="F17" s="257"/>
      <c r="G17" s="257"/>
      <c r="H17" s="257"/>
      <c r="I17" s="258"/>
      <c r="J17" s="14"/>
      <c r="K17" s="14"/>
      <c r="L17" s="14"/>
      <c r="M17" s="14"/>
      <c r="N17" s="14"/>
      <c r="O17" s="20"/>
      <c r="P17" s="20"/>
      <c r="Q17" s="20"/>
      <c r="R17" s="20"/>
      <c r="S17" s="11"/>
      <c r="T17" s="11"/>
      <c r="U17" s="11"/>
      <c r="V17" s="11"/>
      <c r="W17" s="11"/>
      <c r="X17" s="292" t="s">
        <v>38</v>
      </c>
      <c r="Y17" s="225"/>
      <c r="Z17" s="225"/>
      <c r="AA17" s="225"/>
      <c r="AB17" s="225"/>
      <c r="AC17" s="225"/>
      <c r="AD17" s="226"/>
      <c r="AE17" s="233"/>
      <c r="AF17" s="233"/>
      <c r="AG17" s="233"/>
      <c r="AH17" s="102" t="s">
        <v>39</v>
      </c>
      <c r="AI17" s="102"/>
      <c r="AJ17" s="103"/>
      <c r="AV17" s="1">
        <f>AE17</f>
        <v>0</v>
      </c>
    </row>
    <row r="18" spans="2:36" ht="19.5" customHeight="1">
      <c r="B18" s="143" t="s">
        <v>40</v>
      </c>
      <c r="C18" s="144"/>
      <c r="D18" s="144"/>
      <c r="E18" s="144"/>
      <c r="F18" s="144"/>
      <c r="G18" s="144"/>
      <c r="H18" s="144"/>
      <c r="I18" s="263"/>
      <c r="J18" s="343" t="s">
        <v>41</v>
      </c>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5"/>
    </row>
    <row r="19" spans="2:36" ht="19.5" customHeight="1">
      <c r="B19" s="313" t="s">
        <v>82</v>
      </c>
      <c r="C19" s="314"/>
      <c r="D19" s="314"/>
      <c r="E19" s="314"/>
      <c r="F19" s="314"/>
      <c r="G19" s="314"/>
      <c r="H19" s="314"/>
      <c r="I19" s="314"/>
      <c r="J19" s="319"/>
      <c r="K19" s="320"/>
      <c r="L19" s="320"/>
      <c r="M19" s="320"/>
      <c r="N19" s="320"/>
      <c r="O19" s="320"/>
      <c r="P19" s="320"/>
      <c r="Q19" s="320"/>
      <c r="R19" s="320"/>
      <c r="S19" s="320"/>
      <c r="T19" s="320"/>
      <c r="U19" s="320"/>
      <c r="V19" s="320"/>
      <c r="W19" s="320"/>
      <c r="X19" s="320"/>
      <c r="Y19" s="320"/>
      <c r="Z19" s="320"/>
      <c r="AA19" s="320"/>
      <c r="AB19" s="320"/>
      <c r="AC19" s="320"/>
      <c r="AD19" s="321"/>
      <c r="AE19" s="317" t="s">
        <v>43</v>
      </c>
      <c r="AF19" s="317"/>
      <c r="AG19" s="317"/>
      <c r="AH19" s="317"/>
      <c r="AI19" s="317"/>
      <c r="AJ19" s="318"/>
    </row>
    <row r="20" spans="2:47" ht="30" customHeight="1">
      <c r="B20" s="269" t="s">
        <v>95</v>
      </c>
      <c r="C20" s="270"/>
      <c r="D20" s="270"/>
      <c r="E20" s="270"/>
      <c r="F20" s="270"/>
      <c r="G20" s="270"/>
      <c r="H20" s="270"/>
      <c r="I20" s="271"/>
      <c r="J20" s="214">
        <f>J19*30.03/22.4*273/(273+R16)*1000</f>
        <v>0</v>
      </c>
      <c r="K20" s="215"/>
      <c r="L20" s="215"/>
      <c r="M20" s="215"/>
      <c r="N20" s="215"/>
      <c r="O20" s="215"/>
      <c r="P20" s="215"/>
      <c r="Q20" s="215"/>
      <c r="R20" s="215"/>
      <c r="S20" s="215"/>
      <c r="T20" s="215"/>
      <c r="U20" s="215"/>
      <c r="V20" s="215"/>
      <c r="W20" s="215"/>
      <c r="X20" s="215"/>
      <c r="Y20" s="215"/>
      <c r="Z20" s="215"/>
      <c r="AA20" s="215"/>
      <c r="AB20" s="215"/>
      <c r="AC20" s="215"/>
      <c r="AD20" s="346"/>
      <c r="AE20" s="254" t="s">
        <v>86</v>
      </c>
      <c r="AF20" s="254"/>
      <c r="AG20" s="254"/>
      <c r="AH20" s="254"/>
      <c r="AI20" s="254"/>
      <c r="AJ20" s="255"/>
      <c r="AU20" s="1" t="str">
        <f>IF(NOT(J21=""),"検出限界未満",J20)</f>
        <v>検出限界未満</v>
      </c>
    </row>
    <row r="21" spans="2:36" ht="23.25" customHeight="1">
      <c r="B21" s="196" t="s">
        <v>96</v>
      </c>
      <c r="C21" s="326"/>
      <c r="D21" s="326"/>
      <c r="E21" s="326"/>
      <c r="F21" s="326"/>
      <c r="G21" s="326"/>
      <c r="H21" s="326"/>
      <c r="I21" s="327"/>
      <c r="J21" s="349" t="str">
        <f>IF(J20&gt;12.49,"","検出限界(12.5μｇ/m3)未満")</f>
        <v>検出限界(12.5μｇ/m3)未満</v>
      </c>
      <c r="K21" s="350"/>
      <c r="L21" s="350"/>
      <c r="M21" s="350"/>
      <c r="N21" s="350"/>
      <c r="O21" s="350"/>
      <c r="P21" s="350"/>
      <c r="Q21" s="350"/>
      <c r="R21" s="350"/>
      <c r="S21" s="350"/>
      <c r="T21" s="350"/>
      <c r="U21" s="350"/>
      <c r="V21" s="350"/>
      <c r="W21" s="350"/>
      <c r="X21" s="350"/>
      <c r="Y21" s="350"/>
      <c r="Z21" s="350"/>
      <c r="AA21" s="350"/>
      <c r="AB21" s="350"/>
      <c r="AC21" s="350"/>
      <c r="AD21" s="351"/>
      <c r="AE21" s="347"/>
      <c r="AF21" s="347"/>
      <c r="AG21" s="347"/>
      <c r="AH21" s="347"/>
      <c r="AI21" s="347"/>
      <c r="AJ21" s="348"/>
    </row>
    <row r="22" spans="2:47" ht="24" customHeight="1">
      <c r="B22" s="315" t="s">
        <v>46</v>
      </c>
      <c r="C22" s="316"/>
      <c r="D22" s="316"/>
      <c r="E22" s="316"/>
      <c r="F22" s="316"/>
      <c r="G22" s="316"/>
      <c r="H22" s="316"/>
      <c r="I22" s="316"/>
      <c r="J22" s="234" t="str">
        <f>IF(J20&lt;100,"適合","不適合")</f>
        <v>適合</v>
      </c>
      <c r="K22" s="235"/>
      <c r="L22" s="235"/>
      <c r="M22" s="235"/>
      <c r="N22" s="235"/>
      <c r="O22" s="235"/>
      <c r="P22" s="235"/>
      <c r="Q22" s="235"/>
      <c r="R22" s="235"/>
      <c r="S22" s="235"/>
      <c r="T22" s="235"/>
      <c r="U22" s="235"/>
      <c r="V22" s="235"/>
      <c r="W22" s="235"/>
      <c r="X22" s="235"/>
      <c r="Y22" s="235"/>
      <c r="Z22" s="235"/>
      <c r="AA22" s="235"/>
      <c r="AB22" s="235"/>
      <c r="AC22" s="235"/>
      <c r="AD22" s="235"/>
      <c r="AE22" s="220"/>
      <c r="AF22" s="220"/>
      <c r="AG22" s="220"/>
      <c r="AH22" s="220"/>
      <c r="AI22" s="220"/>
      <c r="AJ22" s="221"/>
      <c r="AK22" s="6"/>
      <c r="AU22" s="1" t="str">
        <f>J22</f>
        <v>適合</v>
      </c>
    </row>
    <row r="23" spans="2:36" ht="24" customHeight="1" thickBot="1">
      <c r="B23" s="170" t="s">
        <v>47</v>
      </c>
      <c r="C23" s="171"/>
      <c r="D23" s="171"/>
      <c r="E23" s="171"/>
      <c r="F23" s="171"/>
      <c r="G23" s="171"/>
      <c r="H23" s="171"/>
      <c r="I23" s="172"/>
      <c r="J23" s="173" t="s">
        <v>48</v>
      </c>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6"/>
    </row>
    <row r="24" spans="1:36" ht="8.25" customHeight="1" thickBot="1">
      <c r="A24" s="3"/>
      <c r="B24" s="12"/>
      <c r="C24" s="13"/>
      <c r="D24" s="13"/>
      <c r="E24" s="13"/>
      <c r="F24" s="13"/>
      <c r="G24" s="13"/>
      <c r="H24" s="13"/>
      <c r="I24" s="13"/>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1:36" ht="19.5" customHeight="1">
      <c r="A25" s="3"/>
      <c r="B25" s="166" t="s">
        <v>94</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329"/>
    </row>
    <row r="26" spans="2:39" ht="19.5" customHeight="1">
      <c r="B26" s="118" t="s">
        <v>51</v>
      </c>
      <c r="C26" s="119"/>
      <c r="D26" s="119"/>
      <c r="E26" s="119"/>
      <c r="F26" s="119"/>
      <c r="G26" s="119"/>
      <c r="H26" s="119"/>
      <c r="I26" s="119"/>
      <c r="J26" s="95"/>
      <c r="K26" s="96"/>
      <c r="L26" s="93" t="s">
        <v>105</v>
      </c>
      <c r="M26" s="97"/>
      <c r="N26" s="92"/>
      <c r="O26" s="92"/>
      <c r="P26" s="93" t="s">
        <v>106</v>
      </c>
      <c r="Q26" s="93"/>
      <c r="R26" s="93"/>
      <c r="S26" s="93"/>
      <c r="T26" s="97"/>
      <c r="U26" s="92"/>
      <c r="V26" s="92"/>
      <c r="W26" s="93" t="s">
        <v>107</v>
      </c>
      <c r="X26" s="93"/>
      <c r="Y26" s="97"/>
      <c r="Z26" s="92"/>
      <c r="AA26" s="92"/>
      <c r="AB26" s="93" t="s">
        <v>13</v>
      </c>
      <c r="AC26" s="93"/>
      <c r="AD26" s="23" t="s">
        <v>108</v>
      </c>
      <c r="AE26" s="94"/>
      <c r="AF26" s="94"/>
      <c r="AG26" s="94"/>
      <c r="AH26" s="94"/>
      <c r="AI26" s="94"/>
      <c r="AJ26" s="53" t="s">
        <v>109</v>
      </c>
      <c r="AM26" s="48" t="s">
        <v>91</v>
      </c>
    </row>
    <row r="27" spans="2:51" ht="19.5" customHeight="1">
      <c r="B27" s="118"/>
      <c r="C27" s="119"/>
      <c r="D27" s="119"/>
      <c r="E27" s="119"/>
      <c r="F27" s="119"/>
      <c r="G27" s="119"/>
      <c r="H27" s="119"/>
      <c r="I27" s="120"/>
      <c r="J27" s="322" t="s">
        <v>52</v>
      </c>
      <c r="K27" s="179"/>
      <c r="L27" s="323"/>
      <c r="M27" s="136"/>
      <c r="N27" s="136"/>
      <c r="O27" s="133" t="s">
        <v>22</v>
      </c>
      <c r="P27" s="133"/>
      <c r="Q27" s="27" t="s">
        <v>23</v>
      </c>
      <c r="R27" s="136"/>
      <c r="S27" s="136"/>
      <c r="T27" s="179" t="s">
        <v>14</v>
      </c>
      <c r="U27" s="179"/>
      <c r="V27" s="328"/>
      <c r="W27" s="328"/>
      <c r="X27" s="133" t="s">
        <v>15</v>
      </c>
      <c r="Y27" s="133"/>
      <c r="Z27" s="27" t="s">
        <v>24</v>
      </c>
      <c r="AA27" s="36"/>
      <c r="AB27" s="136"/>
      <c r="AC27" s="136"/>
      <c r="AD27" s="179" t="s">
        <v>30</v>
      </c>
      <c r="AE27" s="179"/>
      <c r="AF27" s="28"/>
      <c r="AG27" s="28"/>
      <c r="AH27" s="28"/>
      <c r="AI27" s="28"/>
      <c r="AJ27" s="29"/>
      <c r="AM27" s="49" t="s">
        <v>87</v>
      </c>
      <c r="AU27" s="1" t="str">
        <f>IF(NOT(M27=""),"有",AX27)</f>
        <v>選択してください</v>
      </c>
      <c r="AV27" s="1">
        <f>IF(NOT(R27=""),T27,AW27)</f>
      </c>
      <c r="AW27" s="1">
        <f>IF(NOT(V27=""),X27,"")</f>
      </c>
      <c r="AX27" s="1" t="str">
        <f>IF(NOT(AB27=""),"無","選択してください")</f>
        <v>選択してください</v>
      </c>
      <c r="AY27" s="1" t="str">
        <f>AU27&amp;AV27</f>
        <v>選択してください</v>
      </c>
    </row>
    <row r="28" spans="2:51" ht="19.5" customHeight="1">
      <c r="B28" s="121"/>
      <c r="C28" s="122"/>
      <c r="D28" s="122"/>
      <c r="E28" s="122"/>
      <c r="F28" s="122"/>
      <c r="G28" s="122"/>
      <c r="H28" s="122"/>
      <c r="I28" s="123"/>
      <c r="J28" s="157" t="s">
        <v>53</v>
      </c>
      <c r="K28" s="158"/>
      <c r="L28" s="159"/>
      <c r="M28" s="92"/>
      <c r="N28" s="92"/>
      <c r="O28" s="93" t="s">
        <v>22</v>
      </c>
      <c r="P28" s="93"/>
      <c r="Q28" s="23" t="s">
        <v>23</v>
      </c>
      <c r="R28" s="92"/>
      <c r="S28" s="92"/>
      <c r="T28" s="150" t="s">
        <v>14</v>
      </c>
      <c r="U28" s="150"/>
      <c r="V28" s="165"/>
      <c r="W28" s="165"/>
      <c r="X28" s="93" t="s">
        <v>15</v>
      </c>
      <c r="Y28" s="93"/>
      <c r="Z28" s="23" t="s">
        <v>24</v>
      </c>
      <c r="AA28" s="32"/>
      <c r="AB28" s="92"/>
      <c r="AC28" s="92"/>
      <c r="AD28" s="150" t="s">
        <v>30</v>
      </c>
      <c r="AE28" s="150"/>
      <c r="AF28" s="25"/>
      <c r="AG28" s="25"/>
      <c r="AH28" s="25"/>
      <c r="AI28" s="25"/>
      <c r="AJ28" s="30"/>
      <c r="AM28" s="49" t="s">
        <v>98</v>
      </c>
      <c r="AU28" s="1" t="str">
        <f>IF(NOT(M28=""),"有",AX28)</f>
        <v>選択してください</v>
      </c>
      <c r="AV28" s="1">
        <f>IF(NOT(R28=""),T28,AW28)</f>
      </c>
      <c r="AW28" s="1">
        <f>IF(NOT(V28=""),X28,"")</f>
      </c>
      <c r="AX28" s="1" t="str">
        <f>IF(NOT(AB28=""),"無","選択してください")</f>
        <v>選択してください</v>
      </c>
      <c r="AY28" s="1" t="str">
        <f>AU28&amp;AV28</f>
        <v>選択してください</v>
      </c>
    </row>
    <row r="29" spans="2:49" ht="19.5" customHeight="1">
      <c r="B29" s="151" t="s">
        <v>54</v>
      </c>
      <c r="C29" s="152"/>
      <c r="D29" s="152"/>
      <c r="E29" s="152"/>
      <c r="F29" s="152"/>
      <c r="G29" s="152"/>
      <c r="H29" s="152"/>
      <c r="I29" s="153"/>
      <c r="J29" s="157" t="s">
        <v>55</v>
      </c>
      <c r="K29" s="158"/>
      <c r="L29" s="158"/>
      <c r="M29" s="159"/>
      <c r="N29" s="92"/>
      <c r="O29" s="92"/>
      <c r="P29" s="93" t="s">
        <v>57</v>
      </c>
      <c r="Q29" s="93"/>
      <c r="R29" s="93"/>
      <c r="S29" s="93"/>
      <c r="T29" s="93"/>
      <c r="U29" s="93"/>
      <c r="V29" s="93"/>
      <c r="W29" s="93"/>
      <c r="X29" s="93"/>
      <c r="Y29" s="132"/>
      <c r="Z29" s="92"/>
      <c r="AA29" s="92"/>
      <c r="AB29" s="93" t="s">
        <v>58</v>
      </c>
      <c r="AC29" s="93"/>
      <c r="AD29" s="93"/>
      <c r="AE29" s="93"/>
      <c r="AF29" s="93"/>
      <c r="AG29" s="93"/>
      <c r="AH29" s="93"/>
      <c r="AI29" s="93"/>
      <c r="AJ29" s="114"/>
      <c r="AM29" s="49" t="s">
        <v>97</v>
      </c>
      <c r="AU29" s="1" t="str">
        <f>IF(NOT(N29=""),"開",AV29)</f>
        <v>選択してください</v>
      </c>
      <c r="AV29" s="1" t="str">
        <f>IF(NOT(Z29=""),"閉",AW29)</f>
        <v>選択してください</v>
      </c>
      <c r="AW29" s="1" t="s">
        <v>128</v>
      </c>
    </row>
    <row r="30" spans="2:49" ht="19.5" customHeight="1">
      <c r="B30" s="154"/>
      <c r="C30" s="155"/>
      <c r="D30" s="155"/>
      <c r="E30" s="155"/>
      <c r="F30" s="155"/>
      <c r="G30" s="155"/>
      <c r="H30" s="155"/>
      <c r="I30" s="156"/>
      <c r="J30" s="160" t="s">
        <v>56</v>
      </c>
      <c r="K30" s="161"/>
      <c r="L30" s="161"/>
      <c r="M30" s="162"/>
      <c r="N30" s="163"/>
      <c r="O30" s="139"/>
      <c r="P30" s="93" t="s">
        <v>57</v>
      </c>
      <c r="Q30" s="93"/>
      <c r="R30" s="93"/>
      <c r="S30" s="93"/>
      <c r="T30" s="93"/>
      <c r="U30" s="93"/>
      <c r="V30" s="93"/>
      <c r="W30" s="93"/>
      <c r="X30" s="93"/>
      <c r="Y30" s="132"/>
      <c r="Z30" s="139"/>
      <c r="AA30" s="139"/>
      <c r="AB30" s="141" t="s">
        <v>58</v>
      </c>
      <c r="AC30" s="141"/>
      <c r="AD30" s="141"/>
      <c r="AE30" s="141"/>
      <c r="AF30" s="141"/>
      <c r="AG30" s="141"/>
      <c r="AH30" s="141"/>
      <c r="AI30" s="141"/>
      <c r="AJ30" s="142"/>
      <c r="AM30" s="8" t="s">
        <v>100</v>
      </c>
      <c r="AU30" s="1" t="str">
        <f>IF(NOT(N30=""),"開",AV30)</f>
        <v>選択してください</v>
      </c>
      <c r="AV30" s="1" t="str">
        <f>IF(NOT(Z30=""),"閉",AW30)</f>
        <v>選択してください</v>
      </c>
      <c r="AW30" s="1" t="s">
        <v>128</v>
      </c>
    </row>
    <row r="31" spans="2:47" ht="19.5" customHeight="1">
      <c r="B31" s="143" t="s">
        <v>59</v>
      </c>
      <c r="C31" s="144"/>
      <c r="D31" s="144"/>
      <c r="E31" s="144"/>
      <c r="F31" s="144"/>
      <c r="G31" s="144"/>
      <c r="H31" s="144"/>
      <c r="I31" s="144"/>
      <c r="J31" s="130" t="s">
        <v>60</v>
      </c>
      <c r="K31" s="93"/>
      <c r="L31" s="93"/>
      <c r="M31" s="132"/>
      <c r="N31" s="96"/>
      <c r="O31" s="96"/>
      <c r="P31" s="93" t="s">
        <v>16</v>
      </c>
      <c r="Q31" s="97"/>
      <c r="R31" s="130" t="s">
        <v>17</v>
      </c>
      <c r="S31" s="132"/>
      <c r="T31" s="96"/>
      <c r="U31" s="96"/>
      <c r="V31" s="147" t="s">
        <v>16</v>
      </c>
      <c r="W31" s="149"/>
      <c r="X31" s="146" t="s">
        <v>18</v>
      </c>
      <c r="Y31" s="147"/>
      <c r="Z31" s="147"/>
      <c r="AA31" s="148"/>
      <c r="AB31" s="96"/>
      <c r="AC31" s="96"/>
      <c r="AD31" s="93" t="s">
        <v>16</v>
      </c>
      <c r="AE31" s="97"/>
      <c r="AF31" s="130" t="s">
        <v>19</v>
      </c>
      <c r="AG31" s="132"/>
      <c r="AH31" s="145">
        <f>N31+T31+AB31</f>
        <v>0</v>
      </c>
      <c r="AI31" s="145"/>
      <c r="AJ31" s="31" t="s">
        <v>28</v>
      </c>
      <c r="AT31" s="1" t="s">
        <v>108</v>
      </c>
      <c r="AU31" s="1">
        <f>AH31</f>
        <v>0</v>
      </c>
    </row>
    <row r="32" spans="2:52" ht="19.5" customHeight="1">
      <c r="B32" s="333" t="s">
        <v>83</v>
      </c>
      <c r="C32" s="334"/>
      <c r="D32" s="334"/>
      <c r="E32" s="334"/>
      <c r="F32" s="334"/>
      <c r="G32" s="334"/>
      <c r="H32" s="334"/>
      <c r="I32" s="335"/>
      <c r="J32" s="137" t="s">
        <v>62</v>
      </c>
      <c r="K32" s="133"/>
      <c r="L32" s="133"/>
      <c r="M32" s="138"/>
      <c r="N32" s="136"/>
      <c r="O32" s="136"/>
      <c r="P32" s="133" t="s">
        <v>22</v>
      </c>
      <c r="Q32" s="133"/>
      <c r="R32" s="15" t="s">
        <v>23</v>
      </c>
      <c r="S32" s="133" t="s">
        <v>63</v>
      </c>
      <c r="T32" s="133"/>
      <c r="U32" s="133"/>
      <c r="V32" s="133"/>
      <c r="W32" s="133"/>
      <c r="X32" s="140"/>
      <c r="Y32" s="140"/>
      <c r="Z32" s="140"/>
      <c r="AA32" s="140"/>
      <c r="AB32" s="140"/>
      <c r="AC32" s="140"/>
      <c r="AD32" s="140"/>
      <c r="AE32" s="15"/>
      <c r="AF32" s="26" t="s">
        <v>24</v>
      </c>
      <c r="AG32" s="136"/>
      <c r="AH32" s="136"/>
      <c r="AI32" s="133" t="s">
        <v>30</v>
      </c>
      <c r="AJ32" s="135"/>
      <c r="AT32" s="1" t="s">
        <v>109</v>
      </c>
      <c r="AU32" s="1" t="str">
        <f>IF(NOT(N32=""),"有",AV32)</f>
        <v>選択してください</v>
      </c>
      <c r="AV32" s="1" t="str">
        <f>IF(NOT(AG32=""),"無",AW32)</f>
        <v>選択してください</v>
      </c>
      <c r="AW32" s="1" t="s">
        <v>128</v>
      </c>
      <c r="AX32" s="1">
        <f>IF(NOT(X32=""),AT31&amp;X32&amp;AT32,"")</f>
      </c>
      <c r="AY32" s="1" t="s">
        <v>136</v>
      </c>
      <c r="AZ32" s="1" t="str">
        <f>AU32&amp;AX32</f>
        <v>選択してください</v>
      </c>
    </row>
    <row r="33" spans="2:53" ht="19.5" customHeight="1">
      <c r="B33" s="124" t="s">
        <v>77</v>
      </c>
      <c r="C33" s="125"/>
      <c r="D33" s="125"/>
      <c r="E33" s="125"/>
      <c r="F33" s="125"/>
      <c r="G33" s="125"/>
      <c r="H33" s="125"/>
      <c r="I33" s="126"/>
      <c r="J33" s="130" t="s">
        <v>78</v>
      </c>
      <c r="K33" s="93"/>
      <c r="L33" s="93"/>
      <c r="M33" s="93"/>
      <c r="N33" s="97"/>
      <c r="O33" s="112"/>
      <c r="P33" s="112"/>
      <c r="Q33" s="22" t="s">
        <v>71</v>
      </c>
      <c r="R33" s="112"/>
      <c r="S33" s="113"/>
      <c r="T33" s="112"/>
      <c r="U33" s="112"/>
      <c r="V33" s="93" t="s">
        <v>2</v>
      </c>
      <c r="W33" s="330"/>
      <c r="X33" s="112"/>
      <c r="Y33" s="112"/>
      <c r="Z33" s="93" t="s">
        <v>3</v>
      </c>
      <c r="AA33" s="132"/>
      <c r="AB33" s="22" t="s">
        <v>80</v>
      </c>
      <c r="AC33" s="112"/>
      <c r="AD33" s="112"/>
      <c r="AE33" s="93" t="s">
        <v>2</v>
      </c>
      <c r="AF33" s="132"/>
      <c r="AG33" s="115"/>
      <c r="AH33" s="115"/>
      <c r="AI33" s="93" t="s">
        <v>3</v>
      </c>
      <c r="AJ33" s="114"/>
      <c r="AT33" s="1" t="s">
        <v>135</v>
      </c>
      <c r="AU33" s="1" t="str">
        <f>T33&amp;AT33&amp;X33</f>
        <v>:</v>
      </c>
      <c r="AV33" s="1" t="str">
        <f>AC33&amp;AT33&amp;AG33</f>
        <v>:</v>
      </c>
      <c r="AW33" s="1" t="e">
        <f>AV33-AU33</f>
        <v>#VALUE!</v>
      </c>
      <c r="AX33" s="1" t="e">
        <f>(HOUR(AW33))+(MINUTE(AW33)/60)</f>
        <v>#VALUE!</v>
      </c>
      <c r="AY33" s="1" t="e">
        <f>AX33*60</f>
        <v>#VALUE!</v>
      </c>
      <c r="AZ33" s="1">
        <f>IF(NOT(T33=""),AY33,BA33)</f>
        <v>0</v>
      </c>
      <c r="BA33" s="1">
        <v>0</v>
      </c>
    </row>
    <row r="34" spans="2:53" ht="19.5" customHeight="1">
      <c r="B34" s="127"/>
      <c r="C34" s="128"/>
      <c r="D34" s="128"/>
      <c r="E34" s="128"/>
      <c r="F34" s="128"/>
      <c r="G34" s="128"/>
      <c r="H34" s="128"/>
      <c r="I34" s="129"/>
      <c r="J34" s="130" t="s">
        <v>79</v>
      </c>
      <c r="K34" s="93"/>
      <c r="L34" s="93"/>
      <c r="M34" s="93"/>
      <c r="N34" s="97"/>
      <c r="O34" s="112"/>
      <c r="P34" s="112"/>
      <c r="Q34" s="22" t="s">
        <v>71</v>
      </c>
      <c r="R34" s="112"/>
      <c r="S34" s="113"/>
      <c r="T34" s="112"/>
      <c r="U34" s="112"/>
      <c r="V34" s="93" t="s">
        <v>2</v>
      </c>
      <c r="W34" s="330"/>
      <c r="X34" s="112"/>
      <c r="Y34" s="112"/>
      <c r="Z34" s="93" t="s">
        <v>3</v>
      </c>
      <c r="AA34" s="132"/>
      <c r="AB34" s="22" t="s">
        <v>80</v>
      </c>
      <c r="AC34" s="112"/>
      <c r="AD34" s="112"/>
      <c r="AE34" s="93" t="s">
        <v>2</v>
      </c>
      <c r="AF34" s="132"/>
      <c r="AG34" s="115"/>
      <c r="AH34" s="115"/>
      <c r="AI34" s="93" t="s">
        <v>3</v>
      </c>
      <c r="AJ34" s="114"/>
      <c r="AT34" s="1" t="s">
        <v>135</v>
      </c>
      <c r="AU34" s="1" t="str">
        <f>T34&amp;AT34&amp;X34</f>
        <v>:</v>
      </c>
      <c r="AV34" s="1" t="str">
        <f>AC34&amp;AT34&amp;AG34</f>
        <v>:</v>
      </c>
      <c r="AW34" s="1" t="e">
        <f>AV34-AU34</f>
        <v>#VALUE!</v>
      </c>
      <c r="AX34" s="1" t="e">
        <f>(HOUR(AW34))+(MINUTE(AW34)/60)</f>
        <v>#VALUE!</v>
      </c>
      <c r="AY34" s="1" t="e">
        <f>AX34*60</f>
        <v>#VALUE!</v>
      </c>
      <c r="AZ34" s="1">
        <f>IF(NOT(T34=""),AY34,BA34)</f>
        <v>0</v>
      </c>
      <c r="BA34" s="1">
        <v>0</v>
      </c>
    </row>
    <row r="35" spans="2:52" ht="19.5" customHeight="1">
      <c r="B35" s="109" t="s">
        <v>20</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1"/>
      <c r="AU35" s="1" t="str">
        <f>IF(NOT(T33=""),AU33,AV35)</f>
        <v>時間入力して</v>
      </c>
      <c r="AV35" s="1" t="str">
        <f>IF(NOT(T34=""),AU34,"時間入力して")</f>
        <v>時間入力して</v>
      </c>
      <c r="AY35" s="1">
        <f>AZ33+AZ34</f>
        <v>0</v>
      </c>
      <c r="AZ35" s="1" t="s">
        <v>129</v>
      </c>
    </row>
    <row r="36" spans="2:47" ht="18" customHeight="1">
      <c r="B36" s="339"/>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1"/>
      <c r="AU36" s="1">
        <f>B36&amp;B37&amp;B38</f>
      </c>
    </row>
    <row r="37" spans="2:36" ht="7.5" customHeight="1">
      <c r="B37" s="339"/>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1"/>
    </row>
    <row r="38" spans="2:36" ht="20.25" customHeight="1" thickBot="1">
      <c r="B38" s="336"/>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8"/>
    </row>
    <row r="39" spans="2:36" ht="25.5" customHeight="1">
      <c r="B39" s="288" t="s">
        <v>81</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row>
    <row r="40" spans="2:36" ht="15" customHeight="1">
      <c r="B40" s="332" t="s">
        <v>72</v>
      </c>
      <c r="C40" s="332"/>
      <c r="D40" s="332"/>
      <c r="E40" s="332"/>
      <c r="F40" s="332"/>
      <c r="G40" s="332"/>
      <c r="H40" s="332"/>
      <c r="I40" s="332"/>
      <c r="J40" s="332"/>
      <c r="K40" s="332"/>
      <c r="L40" s="332"/>
      <c r="M40" s="332"/>
      <c r="N40" s="332"/>
      <c r="O40" s="40"/>
      <c r="P40" s="40"/>
      <c r="Q40" s="40"/>
      <c r="R40" s="40"/>
      <c r="S40" s="40"/>
      <c r="T40" s="40"/>
      <c r="U40" s="40"/>
      <c r="V40" s="40"/>
      <c r="W40" s="40"/>
      <c r="X40" s="40"/>
      <c r="Y40" s="40"/>
      <c r="Z40" s="40"/>
      <c r="AA40" s="40"/>
      <c r="AB40" s="40"/>
      <c r="AC40" s="40"/>
      <c r="AD40" s="40"/>
      <c r="AE40" s="40"/>
      <c r="AF40" s="40"/>
      <c r="AG40" s="40"/>
      <c r="AH40" s="40"/>
      <c r="AI40" s="40"/>
      <c r="AJ40" s="40"/>
    </row>
    <row r="41" spans="2:36" s="8" customFormat="1" ht="19.5" customHeight="1">
      <c r="B41" s="331" t="s">
        <v>73</v>
      </c>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row>
    <row r="42" spans="2:36" ht="19.5" customHeight="1">
      <c r="B42" s="331" t="s">
        <v>84</v>
      </c>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row>
    <row r="43" spans="2:36" ht="19.5" customHeight="1">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row>
    <row r="44" spans="2:36" s="33" customFormat="1" ht="10.5" customHeight="1">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7"/>
    </row>
    <row r="45" spans="2:36" s="33" customFormat="1" ht="10.5" customHeight="1">
      <c r="B45" s="37"/>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7"/>
    </row>
    <row r="46" spans="2:36" s="33" customFormat="1" ht="10.5" customHeight="1">
      <c r="B46" s="37"/>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7"/>
    </row>
    <row r="47" spans="2:36" s="33" customFormat="1" ht="10.5" customHeight="1">
      <c r="B47" s="37"/>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7"/>
    </row>
    <row r="48" spans="2:36" s="33" customFormat="1" ht="10.5" customHeight="1">
      <c r="B48" s="37"/>
      <c r="C48" s="39"/>
      <c r="D48" s="39"/>
      <c r="E48" s="39"/>
      <c r="F48" s="39"/>
      <c r="G48" s="39"/>
      <c r="H48" s="41"/>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7"/>
    </row>
    <row r="49" spans="2:36" s="33" customFormat="1" ht="10.5" customHeight="1">
      <c r="B49" s="37"/>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7"/>
    </row>
    <row r="50" spans="2:36" s="33" customFormat="1" ht="10.5" customHeight="1">
      <c r="B50" s="37"/>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7"/>
    </row>
    <row r="51" spans="2:36" s="33" customFormat="1" ht="10.5" customHeight="1">
      <c r="B51" s="37"/>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7"/>
    </row>
    <row r="52" spans="2:36" s="33" customFormat="1" ht="10.5" customHeight="1">
      <c r="B52" s="37"/>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7"/>
    </row>
    <row r="53" spans="2:36" s="33" customFormat="1" ht="10.5" customHeight="1">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row>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sheetData>
  <sheetProtection sheet="1" formatCells="0" selectLockedCells="1"/>
  <mergeCells count="158">
    <mergeCell ref="AI33:AJ33"/>
    <mergeCell ref="AG32:AH32"/>
    <mergeCell ref="AI32:AJ32"/>
    <mergeCell ref="W4:Y4"/>
    <mergeCell ref="Z4:AC4"/>
    <mergeCell ref="J12:N12"/>
    <mergeCell ref="AD31:AE31"/>
    <mergeCell ref="AB30:AJ30"/>
    <mergeCell ref="V31:W31"/>
    <mergeCell ref="X33:Y33"/>
    <mergeCell ref="N3:Y3"/>
    <mergeCell ref="AE33:AF33"/>
    <mergeCell ref="AG33:AH33"/>
    <mergeCell ref="J18:AJ18"/>
    <mergeCell ref="J20:AD20"/>
    <mergeCell ref="J23:AJ23"/>
    <mergeCell ref="AE20:AJ21"/>
    <mergeCell ref="J21:AD21"/>
    <mergeCell ref="AH31:AI31"/>
    <mergeCell ref="AF31:AG31"/>
    <mergeCell ref="B35:AJ35"/>
    <mergeCell ref="J34:N34"/>
    <mergeCell ref="O34:P34"/>
    <mergeCell ref="B38:AJ38"/>
    <mergeCell ref="B36:AJ37"/>
    <mergeCell ref="AC34:AD34"/>
    <mergeCell ref="X34:Y34"/>
    <mergeCell ref="R34:S34"/>
    <mergeCell ref="T34:U34"/>
    <mergeCell ref="B32:I32"/>
    <mergeCell ref="Z34:AA34"/>
    <mergeCell ref="AE34:AF34"/>
    <mergeCell ref="AG34:AH34"/>
    <mergeCell ref="B33:I34"/>
    <mergeCell ref="J33:N33"/>
    <mergeCell ref="O33:P33"/>
    <mergeCell ref="R33:S33"/>
    <mergeCell ref="T33:U33"/>
    <mergeCell ref="V34:W34"/>
    <mergeCell ref="B42:AJ43"/>
    <mergeCell ref="B39:AJ39"/>
    <mergeCell ref="B40:N40"/>
    <mergeCell ref="B41:AJ41"/>
    <mergeCell ref="AI34:AJ34"/>
    <mergeCell ref="J32:M32"/>
    <mergeCell ref="N32:O32"/>
    <mergeCell ref="Z33:AA33"/>
    <mergeCell ref="AC33:AD33"/>
    <mergeCell ref="P32:Q32"/>
    <mergeCell ref="S32:W32"/>
    <mergeCell ref="X32:AD32"/>
    <mergeCell ref="V33:W33"/>
    <mergeCell ref="X31:AA31"/>
    <mergeCell ref="AB31:AC31"/>
    <mergeCell ref="P30:Y30"/>
    <mergeCell ref="B31:I31"/>
    <mergeCell ref="J31:M31"/>
    <mergeCell ref="N31:O31"/>
    <mergeCell ref="P31:Q31"/>
    <mergeCell ref="R31:S31"/>
    <mergeCell ref="T31:U31"/>
    <mergeCell ref="AD28:AE28"/>
    <mergeCell ref="B29:I30"/>
    <mergeCell ref="J29:M29"/>
    <mergeCell ref="N29:O29"/>
    <mergeCell ref="P29:Y29"/>
    <mergeCell ref="Z29:AA29"/>
    <mergeCell ref="AB29:AJ29"/>
    <mergeCell ref="Z30:AA30"/>
    <mergeCell ref="J30:M30"/>
    <mergeCell ref="N30:O30"/>
    <mergeCell ref="O28:P28"/>
    <mergeCell ref="R28:S28"/>
    <mergeCell ref="T28:U28"/>
    <mergeCell ref="V28:W28"/>
    <mergeCell ref="X28:Y28"/>
    <mergeCell ref="M28:N28"/>
    <mergeCell ref="AB28:AC28"/>
    <mergeCell ref="B21:I21"/>
    <mergeCell ref="T27:U27"/>
    <mergeCell ref="V27:W27"/>
    <mergeCell ref="X27:Y27"/>
    <mergeCell ref="AB27:AC27"/>
    <mergeCell ref="B25:AJ25"/>
    <mergeCell ref="AD27:AE27"/>
    <mergeCell ref="B26:I28"/>
    <mergeCell ref="J28:L28"/>
    <mergeCell ref="X16:AD16"/>
    <mergeCell ref="AE16:AG16"/>
    <mergeCell ref="AH16:AJ16"/>
    <mergeCell ref="X17:AD17"/>
    <mergeCell ref="J27:L27"/>
    <mergeCell ref="M27:N27"/>
    <mergeCell ref="O27:P27"/>
    <mergeCell ref="J16:Q16"/>
    <mergeCell ref="R16:T16"/>
    <mergeCell ref="R27:S27"/>
    <mergeCell ref="B20:I20"/>
    <mergeCell ref="X15:AD15"/>
    <mergeCell ref="AE15:AG15"/>
    <mergeCell ref="B18:I18"/>
    <mergeCell ref="B19:I19"/>
    <mergeCell ref="B23:I23"/>
    <mergeCell ref="B22:I22"/>
    <mergeCell ref="J22:AJ22"/>
    <mergeCell ref="AE19:AJ19"/>
    <mergeCell ref="J19:AD19"/>
    <mergeCell ref="B14:I14"/>
    <mergeCell ref="J14:O14"/>
    <mergeCell ref="P14:T14"/>
    <mergeCell ref="U14:W14"/>
    <mergeCell ref="B15:I17"/>
    <mergeCell ref="J15:Q15"/>
    <mergeCell ref="R15:T15"/>
    <mergeCell ref="U15:W15"/>
    <mergeCell ref="U16:W16"/>
    <mergeCell ref="B13:I13"/>
    <mergeCell ref="B12:I12"/>
    <mergeCell ref="J13:L13"/>
    <mergeCell ref="M13:O13"/>
    <mergeCell ref="P13:R13"/>
    <mergeCell ref="S13:U13"/>
    <mergeCell ref="Y6:AH6"/>
    <mergeCell ref="U8:Y9"/>
    <mergeCell ref="Z8:AH9"/>
    <mergeCell ref="W12:X12"/>
    <mergeCell ref="Z12:AA12"/>
    <mergeCell ref="AC12:AE12"/>
    <mergeCell ref="AF12:AJ12"/>
    <mergeCell ref="F2:AF2"/>
    <mergeCell ref="AG2:AJ2"/>
    <mergeCell ref="AE4:AF4"/>
    <mergeCell ref="AH14:AJ14"/>
    <mergeCell ref="AH15:AJ15"/>
    <mergeCell ref="AH4:AI4"/>
    <mergeCell ref="AI8:AJ9"/>
    <mergeCell ref="C5:F6"/>
    <mergeCell ref="G5:N6"/>
    <mergeCell ref="O5:R6"/>
    <mergeCell ref="AH17:AJ17"/>
    <mergeCell ref="X14:Z14"/>
    <mergeCell ref="AA14:AG14"/>
    <mergeCell ref="AE17:AG17"/>
    <mergeCell ref="B11:AJ11"/>
    <mergeCell ref="Z5:AC5"/>
    <mergeCell ref="O12:P12"/>
    <mergeCell ref="Q12:R12"/>
    <mergeCell ref="S12:T12"/>
    <mergeCell ref="U12:V12"/>
    <mergeCell ref="Z26:AA26"/>
    <mergeCell ref="AB26:AC26"/>
    <mergeCell ref="AE26:AI26"/>
    <mergeCell ref="J26:K26"/>
    <mergeCell ref="L26:M26"/>
    <mergeCell ref="N26:O26"/>
    <mergeCell ref="P26:T26"/>
    <mergeCell ref="U26:V26"/>
    <mergeCell ref="W26:Y26"/>
  </mergeCells>
  <dataValidations count="4">
    <dataValidation type="list" allowBlank="1" showInputMessage="1" showErrorMessage="1" sqref="B38 AR35:AR37">
      <formula1>$AM$27:$AM$30</formula1>
    </dataValidation>
    <dataValidation allowBlank="1" showErrorMessage="1" sqref="AX16:AX17 AU14"/>
    <dataValidation allowBlank="1" showErrorMessage="1" promptTitle="浮遊粉じん" prompt="小数点第3位を四捨五入し、小数点第2位で表示すること。" sqref="J22"/>
    <dataValidation type="list" allowBlank="1" showInputMessage="1" showErrorMessage="1" sqref="M27:N28 U26:V26 N26:O26 R27:S28 V27:W28 AB27:AC28 N29:O30 Z29:AA30 N32:O32 AG32:AH32 Z26:AA26">
      <formula1>$AM$26</formula1>
    </dataValidation>
  </dataValidations>
  <printOptions/>
  <pageMargins left="0.2755905511811024" right="0.1968503937007874" top="0.7086614173228347" bottom="0" header="0.4330708661417323" footer="0.3543307086614173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Y10"/>
  <sheetViews>
    <sheetView zoomScalePageLayoutView="0" workbookViewId="0" topLeftCell="A1">
      <selection activeCell="Y4" sqref="Y4"/>
    </sheetView>
  </sheetViews>
  <sheetFormatPr defaultColWidth="9.00390625" defaultRowHeight="13.5"/>
  <cols>
    <col min="1" max="2" width="9.00390625" style="0" customWidth="1"/>
    <col min="3" max="3" width="6.25390625" style="0" customWidth="1"/>
    <col min="4" max="4" width="7.00390625" style="0" customWidth="1"/>
    <col min="5" max="5" width="13.875" style="0" customWidth="1"/>
    <col min="6" max="11" width="9.625" style="0" customWidth="1"/>
    <col min="12" max="13" width="9.00390625" style="0" customWidth="1"/>
    <col min="14" max="14" width="6.375" style="0" customWidth="1"/>
    <col min="15" max="15" width="7.50390625" style="0" customWidth="1"/>
    <col min="16" max="17" width="5.875" style="0" customWidth="1"/>
    <col min="18" max="19" width="10.00390625" style="0" customWidth="1"/>
    <col min="20" max="20" width="9.00390625" style="0" customWidth="1"/>
    <col min="21" max="21" width="7.875" style="0" customWidth="1"/>
    <col min="22" max="22" width="6.75390625" style="0" customWidth="1"/>
    <col min="23" max="23" width="7.375" style="0" customWidth="1"/>
    <col min="24" max="24" width="9.75390625" style="0" customWidth="1"/>
    <col min="25" max="25" width="7.375" style="0" customWidth="1"/>
  </cols>
  <sheetData>
    <row r="2" spans="2:25" s="54" customFormat="1" ht="44.25" customHeight="1">
      <c r="B2" s="79" t="s">
        <v>110</v>
      </c>
      <c r="C2" s="80" t="s">
        <v>111</v>
      </c>
      <c r="D2" s="81" t="s">
        <v>33</v>
      </c>
      <c r="E2" s="80" t="s">
        <v>112</v>
      </c>
      <c r="F2" s="82" t="s">
        <v>113</v>
      </c>
      <c r="G2" s="83" t="s">
        <v>114</v>
      </c>
      <c r="H2" s="83" t="s">
        <v>115</v>
      </c>
      <c r="I2" s="83" t="s">
        <v>116</v>
      </c>
      <c r="J2" s="83" t="s">
        <v>117</v>
      </c>
      <c r="K2" s="84" t="s">
        <v>118</v>
      </c>
      <c r="L2" s="85" t="s">
        <v>119</v>
      </c>
      <c r="M2" s="86" t="s">
        <v>120</v>
      </c>
      <c r="N2" s="87" t="s">
        <v>121</v>
      </c>
      <c r="O2" s="87" t="s">
        <v>122</v>
      </c>
      <c r="P2" s="87" t="s">
        <v>123</v>
      </c>
      <c r="Q2" s="87" t="s">
        <v>62</v>
      </c>
      <c r="R2" s="87" t="s">
        <v>65</v>
      </c>
      <c r="S2" s="87" t="s">
        <v>64</v>
      </c>
      <c r="T2" s="81" t="s">
        <v>124</v>
      </c>
      <c r="U2" s="352" t="s">
        <v>125</v>
      </c>
      <c r="V2" s="353"/>
      <c r="W2" s="83" t="s">
        <v>126</v>
      </c>
      <c r="X2" s="88" t="s">
        <v>127</v>
      </c>
      <c r="Y2" s="83" t="s">
        <v>126</v>
      </c>
    </row>
    <row r="3" spans="2:25" s="67" customFormat="1" ht="20.25" customHeight="1">
      <c r="B3" s="68"/>
      <c r="C3" s="69"/>
      <c r="D3" s="70"/>
      <c r="E3" s="71"/>
      <c r="F3" s="72"/>
      <c r="G3" s="72"/>
      <c r="H3" s="72"/>
      <c r="I3" s="72"/>
      <c r="J3" s="72"/>
      <c r="K3" s="73"/>
      <c r="L3" s="74"/>
      <c r="M3" s="74"/>
      <c r="N3" s="74"/>
      <c r="O3" s="74"/>
      <c r="P3" s="75"/>
      <c r="Q3" s="74"/>
      <c r="R3" s="74"/>
      <c r="S3" s="74"/>
      <c r="T3" s="76"/>
      <c r="U3" s="72"/>
      <c r="V3" s="72"/>
      <c r="W3" s="77"/>
      <c r="X3" s="78"/>
      <c r="Y3" s="77"/>
    </row>
    <row r="4" spans="2:25" s="54" customFormat="1" ht="20.25" customHeight="1">
      <c r="B4" s="55" t="str">
        <f>'化学物質検査'!AW11</f>
        <v>/</v>
      </c>
      <c r="C4" s="56">
        <f>'化学物質検査'!AW13</f>
        <v>0</v>
      </c>
      <c r="D4" s="57" t="str">
        <f>'化学物質検査'!AW12</f>
        <v>:</v>
      </c>
      <c r="E4" s="91">
        <f>'化学物質検査'!AX13</f>
        <v>0</v>
      </c>
      <c r="F4" s="58">
        <f>'化学物質検査'!BA36</f>
        <v>0</v>
      </c>
      <c r="G4" s="58">
        <f>'化学物質検査'!AW14</f>
        <v>0</v>
      </c>
      <c r="H4" s="58">
        <f>'化学物質検査'!AX14</f>
        <v>0</v>
      </c>
      <c r="I4" s="58">
        <f>'化学物質検査'!AW15</f>
        <v>0</v>
      </c>
      <c r="J4" s="58">
        <f>'化学物質検査'!AX15</f>
        <v>0</v>
      </c>
      <c r="K4" s="59">
        <f>'化学物質検査'!AX16</f>
        <v>0</v>
      </c>
      <c r="L4" s="60" t="str">
        <f>'化学物質検査'!BA26</f>
        <v>選択してください</v>
      </c>
      <c r="M4" s="60" t="str">
        <f>'化学物質検査'!BA27</f>
        <v>選択してください</v>
      </c>
      <c r="N4" s="60" t="str">
        <f>'化学物質検査'!AW28</f>
        <v>選択してください</v>
      </c>
      <c r="O4" s="60" t="str">
        <f>'化学物質検査'!AW29</f>
        <v>選択してください</v>
      </c>
      <c r="P4" s="61">
        <f>'化学物質検査'!AW30</f>
        <v>0</v>
      </c>
      <c r="Q4" s="60" t="str">
        <f>'化学物質検査'!BA31</f>
        <v>選択してください</v>
      </c>
      <c r="R4" s="60" t="str">
        <f>'化学物質検査'!AW32</f>
        <v>選択してください</v>
      </c>
      <c r="S4" s="60" t="str">
        <f>'化学物質検査'!AW33</f>
        <v>選択してください</v>
      </c>
      <c r="T4" s="62" t="str">
        <f>'化学物質検査'!AW36</f>
        <v>時間入力して</v>
      </c>
      <c r="U4" s="63" t="str">
        <f>'化学物質検査'!AW19</f>
        <v>検出限界未満</v>
      </c>
      <c r="V4" s="64"/>
      <c r="W4" s="65" t="str">
        <f>'化学物質検査'!AW21</f>
        <v>適合</v>
      </c>
      <c r="X4" s="66" t="str">
        <f>'化学物質検査'!AY19</f>
        <v>検出限界未満</v>
      </c>
      <c r="Y4" s="65" t="str">
        <f>'化学物質検査'!AY21</f>
        <v>適合</v>
      </c>
    </row>
    <row r="10" spans="1:23" ht="13.5">
      <c r="A10" t="s">
        <v>137</v>
      </c>
      <c r="B10" t="str">
        <f>'化学物質検査 (再検査)'!AU12</f>
        <v>/</v>
      </c>
      <c r="C10">
        <f>'化学物質検査 (再検査)'!AV12</f>
        <v>0</v>
      </c>
      <c r="D10" t="str">
        <f>'化学物質検査 (再検査)'!AU13</f>
        <v>:</v>
      </c>
      <c r="E10">
        <f>'化学物質検査 (再検査)'!AU14</f>
        <v>0</v>
      </c>
      <c r="F10">
        <f>'化学物質検査 (再検査)'!AY35</f>
        <v>0</v>
      </c>
      <c r="G10">
        <f>'化学物質検査 (再検査)'!AU15</f>
        <v>0</v>
      </c>
      <c r="H10">
        <f>'化学物質検査 (再検査)'!AV15</f>
        <v>0</v>
      </c>
      <c r="I10">
        <f>'化学物質検査 (再検査)'!AU16</f>
        <v>0</v>
      </c>
      <c r="J10">
        <f>'化学物質検査 (再検査)'!AV16</f>
        <v>0</v>
      </c>
      <c r="K10">
        <f>'化学物質検査 (再検査)'!AV17</f>
        <v>0</v>
      </c>
      <c r="L10" t="str">
        <f>'化学物質検査 (再検査)'!AY27</f>
        <v>選択してください</v>
      </c>
      <c r="M10" t="str">
        <f>'化学物質検査 (再検査)'!AY28</f>
        <v>選択してください</v>
      </c>
      <c r="N10" t="str">
        <f>'化学物質検査 (再検査)'!AU29</f>
        <v>選択してください</v>
      </c>
      <c r="O10" t="str">
        <f>'化学物質検査 (再検査)'!AU30</f>
        <v>選択してください</v>
      </c>
      <c r="P10">
        <f>'化学物質検査 (再検査)'!AU31</f>
        <v>0</v>
      </c>
      <c r="Q10" t="str">
        <f>'化学物質検査 (再検査)'!AZ32</f>
        <v>選択してください</v>
      </c>
      <c r="T10" t="str">
        <f>'化学物質検査 (再検査)'!AU35</f>
        <v>時間入力して</v>
      </c>
      <c r="U10" t="str">
        <f>'化学物質検査 (再検査)'!AU20</f>
        <v>検出限界未満</v>
      </c>
      <c r="W10" t="str">
        <f>'化学物質検査 (再検査)'!AU22</f>
        <v>適合</v>
      </c>
    </row>
  </sheetData>
  <sheetProtection sheet="1"/>
  <mergeCells count="1">
    <mergeCell ref="U2:V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
  <sheetViews>
    <sheetView zoomScalePageLayoutView="0" workbookViewId="0" topLeftCell="A1">
      <selection activeCell="A3" sqref="A3:D3"/>
    </sheetView>
  </sheetViews>
  <sheetFormatPr defaultColWidth="9.00390625" defaultRowHeight="13.5"/>
  <cols>
    <col min="1" max="1" width="16.875" style="0" customWidth="1"/>
    <col min="2" max="2" width="10.125" style="0" customWidth="1"/>
    <col min="3" max="3" width="7.625" style="0" customWidth="1"/>
    <col min="4" max="4" width="92.125" style="0" customWidth="1"/>
  </cols>
  <sheetData>
    <row r="1" spans="1:4" s="54" customFormat="1" ht="23.25" customHeight="1">
      <c r="A1" s="80" t="s">
        <v>112</v>
      </c>
      <c r="B1" s="354" t="s">
        <v>133</v>
      </c>
      <c r="C1" s="355"/>
      <c r="D1" s="80" t="s">
        <v>134</v>
      </c>
    </row>
    <row r="2" spans="1:4" s="54" customFormat="1" ht="15" customHeight="1">
      <c r="A2" s="71"/>
      <c r="B2" s="72"/>
      <c r="C2" s="72"/>
      <c r="D2" s="67"/>
    </row>
    <row r="3" spans="1:4" s="54" customFormat="1" ht="15" customHeight="1">
      <c r="A3" s="91">
        <f>'化学物質検査'!AX13</f>
        <v>0</v>
      </c>
      <c r="B3" s="58" t="str">
        <f>'化学物質検査'!AW19</f>
        <v>検出限界未満</v>
      </c>
      <c r="C3" s="58"/>
      <c r="D3" s="90">
        <f>'化学物質検査'!AW37</f>
      </c>
    </row>
    <row r="10" spans="1:5" ht="13.5">
      <c r="A10">
        <f>'化学物質検査 (再検査)'!AU14</f>
        <v>0</v>
      </c>
      <c r="B10" t="str">
        <f>'化学物質検査 (再検査)'!AU20</f>
        <v>検出限界未満</v>
      </c>
      <c r="D10">
        <f>'化学物質検査 (再検査)'!AU36</f>
      </c>
      <c r="E10" t="s">
        <v>138</v>
      </c>
    </row>
  </sheetData>
  <sheetProtection sheet="1"/>
  <mergeCells count="1">
    <mergeCell ref="B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kawayaku03</cp:lastModifiedBy>
  <cp:lastPrinted>2023-04-21T02:39:23Z</cp:lastPrinted>
  <dcterms:created xsi:type="dcterms:W3CDTF">1997-01-08T22:48:59Z</dcterms:created>
  <dcterms:modified xsi:type="dcterms:W3CDTF">2023-04-21T02:40:52Z</dcterms:modified>
  <cp:category/>
  <cp:version/>
  <cp:contentType/>
  <cp:contentStatus/>
</cp:coreProperties>
</file>