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E:\報告書\"/>
    </mc:Choice>
  </mc:AlternateContent>
  <xr:revisionPtr revIDLastSave="0" documentId="13_ncr:1_{198CE347-208F-43D8-8590-586EC3A393F5}" xr6:coauthVersionLast="47" xr6:coauthVersionMax="47" xr10:uidLastSave="{00000000-0000-0000-0000-000000000000}"/>
  <bookViews>
    <workbookView xWindow="-110" yWindow="-110" windowWidth="19420" windowHeight="10300" tabRatio="761" xr2:uid="{00000000-000D-0000-FFFF-FFFF00000000}"/>
  </bookViews>
  <sheets>
    <sheet name="化学物質検査" sheetId="56" r:id="rId1"/>
    <sheet name="化学物質検査 (再検査)" sheetId="57" r:id="rId2"/>
    <sheet name="地区長作業用" sheetId="58" r:id="rId3"/>
  </sheets>
  <definedNames>
    <definedName name="_xlnm.Print_Area" localSheetId="0">化学物質検査!$A$1:$AW$44</definedName>
    <definedName name="_xlnm.Print_Area" localSheetId="1">'化学物質検査 (再検査)'!$A$1:$AK$43</definedName>
    <definedName name="照度" localSheetId="0">化学物質検査!$H$2,化学物質検査!$AA$3,化学物質検査!$AD$3,化学物質検査!$AG$3,化学物質検査!$F$4,化学物質検査!$Z$7,化学物質検査!$H$2</definedName>
    <definedName name="照度" localSheetId="1">'化学物質検査 (再検査)'!$I$2,'化学物質検査 (再検査)'!$AB$4,'化学物質検査 (再検査)'!$AE$4,'化学物質検査 (再検査)'!$AH$4,'化学物質検査 (再検査)'!$G$5,'化学物質検査 (再検査)'!$AA$8,'化学物質検査 (再検査)'!$I$2</definedName>
    <definedName name="照度">#REF!,#REF!,#REF!,#REF!,#REF!,#REF!,#REF!</definedName>
  </definedNames>
  <calcPr calcId="191029"/>
</workbook>
</file>

<file path=xl/calcChain.xml><?xml version="1.0" encoding="utf-8"?>
<calcChain xmlns="http://schemas.openxmlformats.org/spreadsheetml/2006/main">
  <c r="R16" i="56" l="1"/>
  <c r="I19" i="56" l="1"/>
  <c r="W20" i="56"/>
  <c r="W21" i="56"/>
  <c r="AG30" i="56"/>
  <c r="AW10" i="56"/>
  <c r="AW12" i="56" s="1"/>
  <c r="I21" i="56" l="1"/>
  <c r="I20" i="56"/>
  <c r="I11" i="56"/>
  <c r="AU36" i="57" l="1"/>
  <c r="Z10" i="58"/>
  <c r="AX32" i="57"/>
  <c r="AV32" i="57"/>
  <c r="AU32" i="57"/>
  <c r="AZ32" i="57"/>
  <c r="Q10" i="58"/>
  <c r="AV34" i="57"/>
  <c r="AU34" i="57"/>
  <c r="AV35" i="57"/>
  <c r="AV33" i="57"/>
  <c r="AU33" i="57"/>
  <c r="AV30" i="57"/>
  <c r="AU30" i="57"/>
  <c r="O10" i="58"/>
  <c r="AV29" i="57"/>
  <c r="AU29" i="57" s="1"/>
  <c r="N10" i="58" s="1"/>
  <c r="AX28" i="57"/>
  <c r="AU28" i="57"/>
  <c r="AW28" i="57"/>
  <c r="AV28" i="57" s="1"/>
  <c r="AY28" i="57" s="1"/>
  <c r="M10" i="58" s="1"/>
  <c r="AX27" i="57"/>
  <c r="AW27" i="57"/>
  <c r="AV27" i="57" s="1"/>
  <c r="AY27" i="57" s="1"/>
  <c r="L10" i="58" s="1"/>
  <c r="AU27" i="57"/>
  <c r="AV17" i="57"/>
  <c r="K10" i="58" s="1"/>
  <c r="AV16" i="57"/>
  <c r="J10" i="58" s="1"/>
  <c r="AU16" i="57"/>
  <c r="I10" i="58" s="1"/>
  <c r="AV15" i="57"/>
  <c r="H10" i="58"/>
  <c r="AU15" i="57"/>
  <c r="G10" i="58"/>
  <c r="AU14" i="57"/>
  <c r="E10" i="58" s="1"/>
  <c r="AU13" i="57"/>
  <c r="D10" i="58" s="1"/>
  <c r="AV12" i="57"/>
  <c r="C10" i="58"/>
  <c r="AU12" i="57"/>
  <c r="B10" i="58"/>
  <c r="AW21" i="56"/>
  <c r="W4" i="58" s="1"/>
  <c r="AZ31" i="56"/>
  <c r="AW37" i="56"/>
  <c r="Z4" i="58" s="1"/>
  <c r="AX35" i="56"/>
  <c r="AW35" i="56"/>
  <c r="AX36" i="56" s="1"/>
  <c r="AX34" i="56"/>
  <c r="AW34" i="56"/>
  <c r="D4" i="58"/>
  <c r="AW11" i="56"/>
  <c r="B4" i="58" s="1"/>
  <c r="BA33" i="56"/>
  <c r="AZ33" i="56"/>
  <c r="AY33" i="56" s="1"/>
  <c r="AX33" i="56" s="1"/>
  <c r="AW33" i="56" s="1"/>
  <c r="S4" i="58" s="1"/>
  <c r="BA32" i="56"/>
  <c r="AZ32" i="56"/>
  <c r="AY32" i="56" s="1"/>
  <c r="AX32" i="56" s="1"/>
  <c r="AW32" i="56" s="1"/>
  <c r="R4" i="58" s="1"/>
  <c r="AX31" i="56"/>
  <c r="AW31" i="56"/>
  <c r="BA31" i="56" s="1"/>
  <c r="Q4" i="58" s="1"/>
  <c r="AX29" i="56"/>
  <c r="AW29" i="56"/>
  <c r="O4" i="58" s="1"/>
  <c r="AX28" i="56"/>
  <c r="AW28" i="56" s="1"/>
  <c r="N4" i="58" s="1"/>
  <c r="AZ27" i="56"/>
  <c r="AW27" i="56"/>
  <c r="AY27" i="56"/>
  <c r="AX27" i="56"/>
  <c r="AZ26" i="56"/>
  <c r="AW26" i="56"/>
  <c r="AY26" i="56"/>
  <c r="AX26" i="56" s="1"/>
  <c r="AX16" i="56"/>
  <c r="K4" i="58" s="1"/>
  <c r="AX15" i="56"/>
  <c r="J4" i="58" s="1"/>
  <c r="AW15" i="56"/>
  <c r="I4" i="58" s="1"/>
  <c r="AX14" i="56"/>
  <c r="H4" i="58" s="1"/>
  <c r="AW14" i="56"/>
  <c r="G4" i="58" s="1"/>
  <c r="AX13" i="56"/>
  <c r="E4" i="58" s="1"/>
  <c r="AW13" i="56"/>
  <c r="C4" i="58" s="1"/>
  <c r="J12" i="57"/>
  <c r="AY21" i="56"/>
  <c r="Y4" i="58" s="1"/>
  <c r="AY19" i="56"/>
  <c r="X4" i="58" s="1"/>
  <c r="J20" i="57"/>
  <c r="J21" i="57"/>
  <c r="AU20" i="57"/>
  <c r="AH31" i="57"/>
  <c r="AU31" i="57"/>
  <c r="P10" i="58" s="1"/>
  <c r="AW30" i="56"/>
  <c r="P4" i="58" s="1"/>
  <c r="AW34" i="57"/>
  <c r="AX34" i="57" s="1"/>
  <c r="AY34" i="57" s="1"/>
  <c r="AZ34" i="57"/>
  <c r="AY35" i="57" s="1"/>
  <c r="F10" i="58" s="1"/>
  <c r="AW33" i="57"/>
  <c r="AX33" i="57" s="1"/>
  <c r="AY33" i="57" s="1"/>
  <c r="AZ33" i="57"/>
  <c r="AU35" i="57"/>
  <c r="T10" i="58"/>
  <c r="U10" i="58"/>
  <c r="J22" i="57"/>
  <c r="AU22" i="57" s="1"/>
  <c r="W10" i="58" s="1"/>
  <c r="AW36" i="56" l="1"/>
  <c r="T4" i="58" s="1"/>
  <c r="AY35" i="56"/>
  <c r="AZ35" i="56" s="1"/>
  <c r="BA35" i="56" s="1"/>
  <c r="BB35" i="56" s="1"/>
  <c r="AY34" i="56"/>
  <c r="AZ34" i="56" s="1"/>
  <c r="BA34" i="56" s="1"/>
  <c r="BB34" i="56" s="1"/>
  <c r="BA27" i="56"/>
  <c r="M4" i="58" s="1"/>
  <c r="BA26" i="56"/>
  <c r="L4" i="58" s="1"/>
  <c r="AW19" i="56"/>
  <c r="U4" i="58" s="1"/>
  <c r="BA36" i="56" l="1"/>
  <c r="F4" i="5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sachiko hayashi</author>
  </authors>
  <commentList>
    <comment ref="AD15" authorId="0" shapeId="0" xr:uid="{00000000-0006-0000-0000-000001000000}">
      <text>
        <r>
          <rPr>
            <b/>
            <sz val="9"/>
            <color indexed="81"/>
            <rFont val="MS P ゴシック"/>
            <family val="3"/>
            <charset val="128"/>
          </rPr>
          <t>湿度(学校環境衛生基準）：30％以上、80％以下であることが望ましい。</t>
        </r>
        <r>
          <rPr>
            <sz val="9"/>
            <color indexed="81"/>
            <rFont val="MS P ゴシック"/>
            <family val="3"/>
            <charset val="128"/>
          </rPr>
          <t xml:space="preserve">
</t>
        </r>
      </text>
    </comment>
  </commentList>
</comments>
</file>

<file path=xl/sharedStrings.xml><?xml version="1.0" encoding="utf-8"?>
<sst xmlns="http://schemas.openxmlformats.org/spreadsheetml/2006/main" count="297" uniqueCount="147">
  <si>
    <t>年</t>
    <rPh sb="0" eb="1">
      <t>ネン</t>
    </rPh>
    <phoneticPr fontId="1"/>
  </si>
  <si>
    <t>月</t>
    <rPh sb="0" eb="1">
      <t>ツキ</t>
    </rPh>
    <phoneticPr fontId="1"/>
  </si>
  <si>
    <t>時</t>
    <rPh sb="0" eb="1">
      <t>ジ</t>
    </rPh>
    <phoneticPr fontId="1"/>
  </si>
  <si>
    <t>分</t>
    <rPh sb="0" eb="1">
      <t>フン</t>
    </rPh>
    <phoneticPr fontId="1"/>
  </si>
  <si>
    <t>川崎市立</t>
    <rPh sb="0" eb="2">
      <t>カワサキ</t>
    </rPh>
    <rPh sb="2" eb="3">
      <t>シ</t>
    </rPh>
    <rPh sb="3" eb="4">
      <t>リツ</t>
    </rPh>
    <phoneticPr fontId="1"/>
  </si>
  <si>
    <t>学校長様</t>
    <rPh sb="0" eb="3">
      <t>ガッコウチョウ</t>
    </rPh>
    <rPh sb="3" eb="4">
      <t>サマ</t>
    </rPh>
    <phoneticPr fontId="1"/>
  </si>
  <si>
    <t>川崎市薬剤師会</t>
    <rPh sb="0" eb="3">
      <t>カワサキシ</t>
    </rPh>
    <rPh sb="3" eb="6">
      <t>ヤクザイシ</t>
    </rPh>
    <rPh sb="6" eb="7">
      <t>カイ</t>
    </rPh>
    <phoneticPr fontId="1"/>
  </si>
  <si>
    <t>学校薬剤師</t>
    <rPh sb="0" eb="2">
      <t>ガッコウ</t>
    </rPh>
    <rPh sb="2" eb="5">
      <t>ヤクザイシ</t>
    </rPh>
    <phoneticPr fontId="1"/>
  </si>
  <si>
    <t>日</t>
    <rPh sb="0" eb="1">
      <t>ヒ</t>
    </rPh>
    <phoneticPr fontId="1"/>
  </si>
  <si>
    <t>階</t>
    <rPh sb="0" eb="1">
      <t>カイ</t>
    </rPh>
    <phoneticPr fontId="1"/>
  </si>
  <si>
    <t>外気温度</t>
    <rPh sb="0" eb="2">
      <t>ガイキ</t>
    </rPh>
    <rPh sb="2" eb="4">
      <t>オンド</t>
    </rPh>
    <phoneticPr fontId="1"/>
  </si>
  <si>
    <t>外気湿度</t>
    <rPh sb="0" eb="2">
      <t>ガイキ</t>
    </rPh>
    <rPh sb="2" eb="4">
      <t>シツド</t>
    </rPh>
    <phoneticPr fontId="1"/>
  </si>
  <si>
    <t>その他</t>
    <rPh sb="2" eb="3">
      <t>タ</t>
    </rPh>
    <phoneticPr fontId="1"/>
  </si>
  <si>
    <t>稼働</t>
    <rPh sb="0" eb="2">
      <t>カドウ</t>
    </rPh>
    <phoneticPr fontId="1"/>
  </si>
  <si>
    <t>停止</t>
    <rPh sb="0" eb="2">
      <t>テイシ</t>
    </rPh>
    <phoneticPr fontId="1"/>
  </si>
  <si>
    <t>人</t>
    <rPh sb="0" eb="1">
      <t>ニン</t>
    </rPh>
    <phoneticPr fontId="1"/>
  </si>
  <si>
    <t>職員</t>
    <rPh sb="0" eb="2">
      <t>ショクイン</t>
    </rPh>
    <phoneticPr fontId="1"/>
  </si>
  <si>
    <t>測定者</t>
    <rPh sb="0" eb="2">
      <t>ソクテイ</t>
    </rPh>
    <rPh sb="2" eb="3">
      <t>シャ</t>
    </rPh>
    <phoneticPr fontId="1"/>
  </si>
  <si>
    <t>合計</t>
    <rPh sb="0" eb="2">
      <t>ゴウケイ</t>
    </rPh>
    <phoneticPr fontId="1"/>
  </si>
  <si>
    <t>　所見、指導事項</t>
    <rPh sb="1" eb="3">
      <t>ショケン</t>
    </rPh>
    <rPh sb="4" eb="6">
      <t>シドウ</t>
    </rPh>
    <rPh sb="6" eb="8">
      <t>ジコウ</t>
    </rPh>
    <phoneticPr fontId="1"/>
  </si>
  <si>
    <t xml:space="preserve"> 天候:</t>
    <rPh sb="1" eb="3">
      <t>テンコウ</t>
    </rPh>
    <phoneticPr fontId="1"/>
  </si>
  <si>
    <t>有</t>
    <rPh sb="0" eb="1">
      <t>アリ</t>
    </rPh>
    <phoneticPr fontId="1"/>
  </si>
  <si>
    <t>（</t>
    <phoneticPr fontId="1"/>
  </si>
  <si>
    <t>）</t>
    <phoneticPr fontId="1"/>
  </si>
  <si>
    <t>℃</t>
    <phoneticPr fontId="1"/>
  </si>
  <si>
    <t>％</t>
    <phoneticPr fontId="1"/>
  </si>
  <si>
    <t>日</t>
    <rPh sb="0" eb="1">
      <t>ニチ</t>
    </rPh>
    <phoneticPr fontId="1"/>
  </si>
  <si>
    <t>名</t>
    <rPh sb="0" eb="1">
      <t>メイ</t>
    </rPh>
    <phoneticPr fontId="1"/>
  </si>
  <si>
    <t>室内湿度</t>
    <rPh sb="0" eb="2">
      <t>シツナイ</t>
    </rPh>
    <rPh sb="2" eb="4">
      <t>シツド</t>
    </rPh>
    <phoneticPr fontId="1"/>
  </si>
  <si>
    <t>無</t>
    <rPh sb="0" eb="1">
      <t>ム</t>
    </rPh>
    <phoneticPr fontId="1"/>
  </si>
  <si>
    <t>教室内化学物質検査結果報告書</t>
    <rPh sb="0" eb="2">
      <t>キョウシツ</t>
    </rPh>
    <rPh sb="3" eb="5">
      <t>カガク</t>
    </rPh>
    <rPh sb="5" eb="6">
      <t>ブツ</t>
    </rPh>
    <rPh sb="6" eb="7">
      <t>シツ</t>
    </rPh>
    <rPh sb="7" eb="9">
      <t>ケンサ</t>
    </rPh>
    <rPh sb="9" eb="11">
      <t>ケッカ</t>
    </rPh>
    <rPh sb="11" eb="14">
      <t>ホウコクショ</t>
    </rPh>
    <phoneticPr fontId="1"/>
  </si>
  <si>
    <t>測定日（1回目）</t>
    <rPh sb="0" eb="2">
      <t>ソクテイ</t>
    </rPh>
    <rPh sb="2" eb="3">
      <t>ビ</t>
    </rPh>
    <rPh sb="5" eb="7">
      <t>カイメ</t>
    </rPh>
    <phoneticPr fontId="1"/>
  </si>
  <si>
    <t>測定開始時刻</t>
    <rPh sb="0" eb="2">
      <t>ソクテイ</t>
    </rPh>
    <rPh sb="2" eb="4">
      <t>カイシ</t>
    </rPh>
    <rPh sb="4" eb="6">
      <t>ジコク</t>
    </rPh>
    <phoneticPr fontId="1"/>
  </si>
  <si>
    <t>測定教室</t>
    <rPh sb="0" eb="2">
      <t>ソクテイ</t>
    </rPh>
    <rPh sb="2" eb="4">
      <t>キョウシツ</t>
    </rPh>
    <phoneticPr fontId="1"/>
  </si>
  <si>
    <t>棟・校舎</t>
    <rPh sb="0" eb="1">
      <t>トウ</t>
    </rPh>
    <rPh sb="2" eb="4">
      <t>コウシャ</t>
    </rPh>
    <phoneticPr fontId="1"/>
  </si>
  <si>
    <t>教室</t>
    <rPh sb="0" eb="2">
      <t>キョウシツ</t>
    </rPh>
    <phoneticPr fontId="1"/>
  </si>
  <si>
    <t>気温・湿度・気流</t>
    <rPh sb="0" eb="2">
      <t>キオン</t>
    </rPh>
    <rPh sb="3" eb="5">
      <t>シツド</t>
    </rPh>
    <rPh sb="6" eb="8">
      <t>キリュウ</t>
    </rPh>
    <phoneticPr fontId="1"/>
  </si>
  <si>
    <t>室内気流</t>
    <rPh sb="0" eb="2">
      <t>シツナイ</t>
    </rPh>
    <rPh sb="2" eb="4">
      <t>キリュウ</t>
    </rPh>
    <phoneticPr fontId="1"/>
  </si>
  <si>
    <t>ｍ/Ｓ</t>
    <phoneticPr fontId="1"/>
  </si>
  <si>
    <t>測定対象物</t>
    <rPh sb="0" eb="2">
      <t>ソクテイ</t>
    </rPh>
    <rPh sb="2" eb="5">
      <t>タイショウブツ</t>
    </rPh>
    <phoneticPr fontId="1"/>
  </si>
  <si>
    <t>ホルムアルデヒド</t>
    <phoneticPr fontId="1"/>
  </si>
  <si>
    <r>
      <t>室内温度</t>
    </r>
    <r>
      <rPr>
        <sz val="16"/>
        <rFont val="ＭＳ 明朝"/>
        <family val="1"/>
        <charset val="128"/>
      </rPr>
      <t>（ｔ）</t>
    </r>
    <rPh sb="0" eb="2">
      <t>シツナイ</t>
    </rPh>
    <rPh sb="2" eb="4">
      <t>オンド</t>
    </rPh>
    <phoneticPr fontId="1"/>
  </si>
  <si>
    <t>ｐｐｍ</t>
    <phoneticPr fontId="1"/>
  </si>
  <si>
    <t>読み取り値</t>
    <rPh sb="0" eb="1">
      <t>ヨ</t>
    </rPh>
    <rPh sb="2" eb="3">
      <t>ト</t>
    </rPh>
    <rPh sb="4" eb="5">
      <t>チ</t>
    </rPh>
    <phoneticPr fontId="1"/>
  </si>
  <si>
    <t>（a）</t>
    <phoneticPr fontId="1"/>
  </si>
  <si>
    <t>判定</t>
    <rPh sb="0" eb="2">
      <t>ハンテイ</t>
    </rPh>
    <phoneticPr fontId="1"/>
  </si>
  <si>
    <t>学校環境衛生基準</t>
    <rPh sb="0" eb="2">
      <t>ガッコウ</t>
    </rPh>
    <rPh sb="2" eb="4">
      <t>カンキョウ</t>
    </rPh>
    <rPh sb="4" eb="6">
      <t>エイセイ</t>
    </rPh>
    <rPh sb="6" eb="8">
      <t>キジュン</t>
    </rPh>
    <phoneticPr fontId="1"/>
  </si>
  <si>
    <r>
      <t>100㎍/ｍ</t>
    </r>
    <r>
      <rPr>
        <vertAlign val="superscript"/>
        <sz val="14"/>
        <rFont val="ＭＳ 明朝"/>
        <family val="1"/>
        <charset val="128"/>
      </rPr>
      <t>3</t>
    </r>
    <r>
      <rPr>
        <sz val="14"/>
        <rFont val="ＭＳ 明朝"/>
        <family val="1"/>
        <charset val="128"/>
      </rPr>
      <t>（0.08ｐｐｍ）以下</t>
    </r>
    <rPh sb="16" eb="18">
      <t>イカ</t>
    </rPh>
    <phoneticPr fontId="1"/>
  </si>
  <si>
    <t>トルエン（検知管122Ｐ）</t>
    <rPh sb="5" eb="7">
      <t>ケンチ</t>
    </rPh>
    <rPh sb="7" eb="8">
      <t>カン</t>
    </rPh>
    <phoneticPr fontId="1"/>
  </si>
  <si>
    <t>測定建物・構造</t>
    <rPh sb="0" eb="2">
      <t>ソクテイ</t>
    </rPh>
    <rPh sb="2" eb="4">
      <t>タテモノ</t>
    </rPh>
    <rPh sb="5" eb="7">
      <t>コウゾウ</t>
    </rPh>
    <phoneticPr fontId="1"/>
  </si>
  <si>
    <t>換気扇</t>
    <rPh sb="0" eb="2">
      <t>カンキ</t>
    </rPh>
    <rPh sb="2" eb="3">
      <t>オオギ</t>
    </rPh>
    <phoneticPr fontId="1"/>
  </si>
  <si>
    <t>ｴｱｺﾝ</t>
    <phoneticPr fontId="1"/>
  </si>
  <si>
    <t>窓・出入口の状況</t>
    <rPh sb="0" eb="1">
      <t>マド</t>
    </rPh>
    <rPh sb="2" eb="3">
      <t>デ</t>
    </rPh>
    <rPh sb="3" eb="5">
      <t>イリグチ</t>
    </rPh>
    <rPh sb="6" eb="8">
      <t>ジョウキョウ</t>
    </rPh>
    <phoneticPr fontId="1"/>
  </si>
  <si>
    <t>窓</t>
    <rPh sb="0" eb="1">
      <t>マド</t>
    </rPh>
    <phoneticPr fontId="1"/>
  </si>
  <si>
    <t>出入り口</t>
    <rPh sb="0" eb="2">
      <t>デイ</t>
    </rPh>
    <rPh sb="3" eb="4">
      <t>グチ</t>
    </rPh>
    <phoneticPr fontId="1"/>
  </si>
  <si>
    <t>開いている</t>
    <rPh sb="0" eb="1">
      <t>ア</t>
    </rPh>
    <phoneticPr fontId="1"/>
  </si>
  <si>
    <t>閉じている</t>
    <rPh sb="0" eb="1">
      <t>ト</t>
    </rPh>
    <phoneticPr fontId="1"/>
  </si>
  <si>
    <t>在室人数</t>
    <rPh sb="0" eb="2">
      <t>ザイシツ</t>
    </rPh>
    <rPh sb="2" eb="4">
      <t>ニンズウ</t>
    </rPh>
    <phoneticPr fontId="1"/>
  </si>
  <si>
    <t>児童・生徒</t>
    <rPh sb="0" eb="2">
      <t>ジドウ</t>
    </rPh>
    <rPh sb="3" eb="5">
      <t>セイト</t>
    </rPh>
    <phoneticPr fontId="1"/>
  </si>
  <si>
    <t>測定結果に影響すると思われる事項</t>
    <rPh sb="0" eb="2">
      <t>ソクテイ</t>
    </rPh>
    <rPh sb="2" eb="4">
      <t>ケッカ</t>
    </rPh>
    <rPh sb="5" eb="7">
      <t>エイキョウ</t>
    </rPh>
    <rPh sb="10" eb="11">
      <t>オモ</t>
    </rPh>
    <rPh sb="14" eb="16">
      <t>ジコウ</t>
    </rPh>
    <phoneticPr fontId="1"/>
  </si>
  <si>
    <t>臭気</t>
    <rPh sb="0" eb="2">
      <t>シュウキ</t>
    </rPh>
    <phoneticPr fontId="1"/>
  </si>
  <si>
    <t>臭気の種類：</t>
    <rPh sb="0" eb="2">
      <t>シュウキ</t>
    </rPh>
    <rPh sb="3" eb="5">
      <t>シュルイ</t>
    </rPh>
    <phoneticPr fontId="1"/>
  </si>
  <si>
    <t>壁の材質</t>
    <rPh sb="0" eb="1">
      <t>カベ</t>
    </rPh>
    <rPh sb="2" eb="4">
      <t>ザイシツ</t>
    </rPh>
    <phoneticPr fontId="1"/>
  </si>
  <si>
    <t>床の材質</t>
    <rPh sb="0" eb="1">
      <t>ユカ</t>
    </rPh>
    <rPh sb="2" eb="4">
      <t>ザイシツ</t>
    </rPh>
    <phoneticPr fontId="1"/>
  </si>
  <si>
    <t>板</t>
    <rPh sb="0" eb="1">
      <t>イタ</t>
    </rPh>
    <phoneticPr fontId="1"/>
  </si>
  <si>
    <t>Pﾀｲﾙ</t>
    <phoneticPr fontId="1"/>
  </si>
  <si>
    <t>ｶｰﾍﾟｯﾄ</t>
    <phoneticPr fontId="1"/>
  </si>
  <si>
    <t>壁紙</t>
    <rPh sb="0" eb="2">
      <t>カベガミ</t>
    </rPh>
    <phoneticPr fontId="1"/>
  </si>
  <si>
    <t>ペンキ</t>
    <phoneticPr fontId="1"/>
  </si>
  <si>
    <t>/</t>
  </si>
  <si>
    <t>【検査に関する注意事項】</t>
    <rPh sb="1" eb="3">
      <t>ケンサ</t>
    </rPh>
    <rPh sb="4" eb="5">
      <t>カン</t>
    </rPh>
    <rPh sb="7" eb="9">
      <t>チュウイ</t>
    </rPh>
    <rPh sb="9" eb="11">
      <t>ジコウ</t>
    </rPh>
    <phoneticPr fontId="1"/>
  </si>
  <si>
    <t>①養護教諭等に連絡を取り、検査日を決めてください。</t>
    <rPh sb="1" eb="3">
      <t>ヨウゴ</t>
    </rPh>
    <rPh sb="3" eb="5">
      <t>キョウユ</t>
    </rPh>
    <rPh sb="5" eb="6">
      <t>トウ</t>
    </rPh>
    <rPh sb="7" eb="9">
      <t>レンラク</t>
    </rPh>
    <rPh sb="10" eb="11">
      <t>ト</t>
    </rPh>
    <rPh sb="13" eb="15">
      <t>ケンサ</t>
    </rPh>
    <rPh sb="15" eb="16">
      <t>ビ</t>
    </rPh>
    <rPh sb="17" eb="18">
      <t>キ</t>
    </rPh>
    <phoneticPr fontId="1"/>
  </si>
  <si>
    <t>②検査実施日は、30分以上教室の窓開け換気等を実施した後、普段授業を実施している状態（通常の状態：ｴｱｺﾝを稼働した状態、換気扇を稼働した状態なのかを学校側に確認し、当該教室をその状態にする。）で測定する。</t>
    <rPh sb="1" eb="3">
      <t>ケンサ</t>
    </rPh>
    <rPh sb="3" eb="5">
      <t>ジッシ</t>
    </rPh>
    <rPh sb="5" eb="6">
      <t>ビ</t>
    </rPh>
    <rPh sb="10" eb="11">
      <t>フン</t>
    </rPh>
    <rPh sb="11" eb="13">
      <t>イジョウ</t>
    </rPh>
    <rPh sb="13" eb="15">
      <t>キョウシツ</t>
    </rPh>
    <rPh sb="16" eb="17">
      <t>マド</t>
    </rPh>
    <rPh sb="17" eb="18">
      <t>ア</t>
    </rPh>
    <rPh sb="19" eb="21">
      <t>カンキ</t>
    </rPh>
    <rPh sb="21" eb="22">
      <t>トウ</t>
    </rPh>
    <rPh sb="23" eb="25">
      <t>ジッシ</t>
    </rPh>
    <rPh sb="27" eb="28">
      <t>ノチ</t>
    </rPh>
    <rPh sb="29" eb="31">
      <t>フダン</t>
    </rPh>
    <rPh sb="31" eb="33">
      <t>ジュギョウ</t>
    </rPh>
    <rPh sb="34" eb="36">
      <t>ジッシ</t>
    </rPh>
    <rPh sb="40" eb="42">
      <t>ジョウタイ</t>
    </rPh>
    <rPh sb="43" eb="45">
      <t>ツウジョウ</t>
    </rPh>
    <rPh sb="46" eb="48">
      <t>ジョウタイ</t>
    </rPh>
    <rPh sb="54" eb="56">
      <t>カドウ</t>
    </rPh>
    <rPh sb="58" eb="60">
      <t>ジョウタイ</t>
    </rPh>
    <rPh sb="61" eb="63">
      <t>カンキ</t>
    </rPh>
    <rPh sb="63" eb="64">
      <t>オオギ</t>
    </rPh>
    <rPh sb="65" eb="67">
      <t>カドウ</t>
    </rPh>
    <rPh sb="69" eb="71">
      <t>ジョウタイ</t>
    </rPh>
    <rPh sb="75" eb="77">
      <t>ガッコウ</t>
    </rPh>
    <rPh sb="77" eb="78">
      <t>ガワ</t>
    </rPh>
    <rPh sb="79" eb="81">
      <t>カクニン</t>
    </rPh>
    <rPh sb="83" eb="85">
      <t>トウガイ</t>
    </rPh>
    <rPh sb="85" eb="87">
      <t>キョウシツ</t>
    </rPh>
    <rPh sb="90" eb="92">
      <t>ジョウタイ</t>
    </rPh>
    <rPh sb="98" eb="100">
      <t>ソクテイ</t>
    </rPh>
    <phoneticPr fontId="1"/>
  </si>
  <si>
    <t>Ａ  欄</t>
    <rPh sb="3" eb="4">
      <t>ラン</t>
    </rPh>
    <phoneticPr fontId="1"/>
  </si>
  <si>
    <t>換気 （月/日・時間）</t>
    <rPh sb="0" eb="2">
      <t>カンキ</t>
    </rPh>
    <rPh sb="4" eb="5">
      <t>ツキ</t>
    </rPh>
    <rPh sb="6" eb="7">
      <t>ニチ</t>
    </rPh>
    <rPh sb="8" eb="10">
      <t>ジカン</t>
    </rPh>
    <phoneticPr fontId="1"/>
  </si>
  <si>
    <t>学校側が実施</t>
    <rPh sb="0" eb="2">
      <t>ガッコウ</t>
    </rPh>
    <rPh sb="2" eb="3">
      <t>ガワ</t>
    </rPh>
    <rPh sb="4" eb="6">
      <t>ジッシ</t>
    </rPh>
    <phoneticPr fontId="1"/>
  </si>
  <si>
    <t>測定者が実施</t>
    <rPh sb="0" eb="2">
      <t>ソクテイ</t>
    </rPh>
    <rPh sb="2" eb="3">
      <t>シャ</t>
    </rPh>
    <rPh sb="4" eb="6">
      <t>ジッシ</t>
    </rPh>
    <phoneticPr fontId="1"/>
  </si>
  <si>
    <t>～</t>
    <phoneticPr fontId="1"/>
  </si>
  <si>
    <r>
      <t>計算式</t>
    </r>
    <r>
      <rPr>
        <vertAlign val="superscript"/>
        <sz val="10"/>
        <rFont val="ＭＳ 明朝"/>
        <family val="1"/>
        <charset val="128"/>
      </rPr>
      <t>注1</t>
    </r>
    <r>
      <rPr>
        <sz val="10"/>
        <rFont val="ＭＳ 明朝"/>
        <family val="1"/>
        <charset val="128"/>
      </rPr>
      <t>：測定結果（㎍/ｍ</t>
    </r>
    <r>
      <rPr>
        <vertAlign val="superscript"/>
        <sz val="10"/>
        <rFont val="ＭＳ 明朝"/>
        <family val="1"/>
        <charset val="128"/>
      </rPr>
      <t>3</t>
    </r>
    <r>
      <rPr>
        <sz val="10"/>
        <rFont val="ＭＳ 明朝"/>
        <family val="1"/>
        <charset val="128"/>
      </rPr>
      <t>）＝読み取り値（ａ）ｐｐｍ×30.03÷22.4×273÷[273+室内温度（ｔ）]×1000</t>
    </r>
    <rPh sb="0" eb="2">
      <t>ケイサン</t>
    </rPh>
    <rPh sb="2" eb="3">
      <t>シキ</t>
    </rPh>
    <rPh sb="3" eb="4">
      <t>チュウ</t>
    </rPh>
    <rPh sb="6" eb="8">
      <t>ソクテイ</t>
    </rPh>
    <rPh sb="8" eb="10">
      <t>ケッカ</t>
    </rPh>
    <rPh sb="17" eb="18">
      <t>ヨ</t>
    </rPh>
    <rPh sb="19" eb="20">
      <t>ト</t>
    </rPh>
    <rPh sb="21" eb="22">
      <t>チ</t>
    </rPh>
    <rPh sb="49" eb="51">
      <t>シツナイ</t>
    </rPh>
    <rPh sb="51" eb="53">
      <t>オンド</t>
    </rPh>
    <phoneticPr fontId="1"/>
  </si>
  <si>
    <t>読み取り値（a）</t>
    <rPh sb="0" eb="1">
      <t>ヨ</t>
    </rPh>
    <rPh sb="2" eb="3">
      <t>ト</t>
    </rPh>
    <rPh sb="4" eb="5">
      <t>チ</t>
    </rPh>
    <phoneticPr fontId="1"/>
  </si>
  <si>
    <t>測定教室の状況</t>
    <rPh sb="0" eb="2">
      <t>ソクテイ</t>
    </rPh>
    <rPh sb="2" eb="4">
      <t>キョウシツ</t>
    </rPh>
    <rPh sb="5" eb="7">
      <t>ジョウキョウ</t>
    </rPh>
    <phoneticPr fontId="1"/>
  </si>
  <si>
    <t>②再検査時は、30分以上教室の窓開け換気等を実施した後、窓を開け、換気扇を作動させる等の十分な換気が行われている状態で再検査の測定を実施します。</t>
    <rPh sb="1" eb="2">
      <t>サイ</t>
    </rPh>
    <rPh sb="2" eb="4">
      <t>ケンサ</t>
    </rPh>
    <rPh sb="9" eb="10">
      <t>フン</t>
    </rPh>
    <rPh sb="10" eb="12">
      <t>イジョウ</t>
    </rPh>
    <rPh sb="12" eb="14">
      <t>キョウシツ</t>
    </rPh>
    <rPh sb="15" eb="16">
      <t>マド</t>
    </rPh>
    <rPh sb="16" eb="17">
      <t>ア</t>
    </rPh>
    <rPh sb="18" eb="20">
      <t>カンキ</t>
    </rPh>
    <rPh sb="20" eb="21">
      <t>トウ</t>
    </rPh>
    <rPh sb="22" eb="24">
      <t>ジッシ</t>
    </rPh>
    <rPh sb="26" eb="27">
      <t>ノチ</t>
    </rPh>
    <rPh sb="28" eb="29">
      <t>マド</t>
    </rPh>
    <rPh sb="30" eb="31">
      <t>ア</t>
    </rPh>
    <rPh sb="33" eb="35">
      <t>カンキ</t>
    </rPh>
    <rPh sb="35" eb="36">
      <t>オオギ</t>
    </rPh>
    <rPh sb="37" eb="39">
      <t>サドウ</t>
    </rPh>
    <rPh sb="42" eb="43">
      <t>トウ</t>
    </rPh>
    <rPh sb="44" eb="46">
      <t>ジュウブン</t>
    </rPh>
    <rPh sb="47" eb="49">
      <t>カンキ</t>
    </rPh>
    <rPh sb="50" eb="51">
      <t>オコナ</t>
    </rPh>
    <rPh sb="56" eb="58">
      <t>ジョウタイ</t>
    </rPh>
    <rPh sb="59" eb="60">
      <t>サイ</t>
    </rPh>
    <rPh sb="60" eb="62">
      <t>ケンサ</t>
    </rPh>
    <rPh sb="63" eb="65">
      <t>ソクテイ</t>
    </rPh>
    <rPh sb="66" eb="68">
      <t>ジッシ</t>
    </rPh>
    <phoneticPr fontId="1"/>
  </si>
  <si>
    <t>測定日（再検査）</t>
    <rPh sb="0" eb="2">
      <t>ソクテイ</t>
    </rPh>
    <rPh sb="2" eb="3">
      <t>ビ</t>
    </rPh>
    <rPh sb="4" eb="7">
      <t>サイケンサ</t>
    </rPh>
    <phoneticPr fontId="1"/>
  </si>
  <si>
    <r>
      <t>㎍/ｍ</t>
    </r>
    <r>
      <rPr>
        <vertAlign val="superscript"/>
        <sz val="16"/>
        <rFont val="ＭＳ 明朝"/>
        <family val="1"/>
        <charset val="128"/>
      </rPr>
      <t>3</t>
    </r>
    <phoneticPr fontId="1"/>
  </si>
  <si>
    <t>基準に適合します。</t>
    <rPh sb="0" eb="2">
      <t>キジュン</t>
    </rPh>
    <rPh sb="3" eb="5">
      <t>テキゴウ</t>
    </rPh>
    <phoneticPr fontId="1"/>
  </si>
  <si>
    <t>結果</t>
    <rPh sb="0" eb="1">
      <t>ユウ</t>
    </rPh>
    <rPh sb="1" eb="2">
      <t>カ</t>
    </rPh>
    <phoneticPr fontId="1"/>
  </si>
  <si>
    <t>　【所見、指導事項】</t>
    <phoneticPr fontId="1"/>
  </si>
  <si>
    <t>✔</t>
    <phoneticPr fontId="1"/>
  </si>
  <si>
    <t>教室使用時には十分な換気をすること。</t>
    <rPh sb="0" eb="2">
      <t>キョウシツ</t>
    </rPh>
    <rPh sb="2" eb="5">
      <t>シヨウジ</t>
    </rPh>
    <rPh sb="7" eb="9">
      <t>ジュウブン</t>
    </rPh>
    <rPh sb="10" eb="12">
      <t>カンキ</t>
    </rPh>
    <phoneticPr fontId="1"/>
  </si>
  <si>
    <r>
      <t>計算式</t>
    </r>
    <r>
      <rPr>
        <vertAlign val="superscript"/>
        <sz val="12"/>
        <rFont val="ＭＳ 明朝"/>
        <family val="1"/>
        <charset val="128"/>
      </rPr>
      <t>注1</t>
    </r>
    <r>
      <rPr>
        <sz val="12"/>
        <rFont val="ＭＳ 明朝"/>
        <family val="1"/>
        <charset val="128"/>
      </rPr>
      <t>より算出した計算値</t>
    </r>
    <rPh sb="0" eb="2">
      <t>ケイサン</t>
    </rPh>
    <rPh sb="2" eb="3">
      <t>シキ</t>
    </rPh>
    <rPh sb="3" eb="4">
      <t>チュウ</t>
    </rPh>
    <rPh sb="7" eb="9">
      <t>サンシュツ</t>
    </rPh>
    <rPh sb="11" eb="13">
      <t>ケイサン</t>
    </rPh>
    <rPh sb="13" eb="14">
      <t>チ</t>
    </rPh>
    <phoneticPr fontId="1"/>
  </si>
  <si>
    <r>
      <t>　　　　　　　　　　　　　　B  欄</t>
    </r>
    <r>
      <rPr>
        <sz val="11"/>
        <rFont val="ＭＳ 明朝"/>
        <family val="1"/>
        <charset val="128"/>
      </rPr>
      <t>(該当欄に「✔」又は「該当事項」を記入すること。）</t>
    </r>
    <rPh sb="17" eb="18">
      <t>ラン</t>
    </rPh>
    <rPh sb="19" eb="21">
      <t>ガイトウ</t>
    </rPh>
    <rPh sb="21" eb="22">
      <t>ラン</t>
    </rPh>
    <rPh sb="26" eb="27">
      <t>マタ</t>
    </rPh>
    <rPh sb="29" eb="31">
      <t>ガイトウ</t>
    </rPh>
    <rPh sb="31" eb="33">
      <t>ジコウ</t>
    </rPh>
    <rPh sb="35" eb="37">
      <t>キニュウ</t>
    </rPh>
    <phoneticPr fontId="1"/>
  </si>
  <si>
    <r>
      <t>計算式</t>
    </r>
    <r>
      <rPr>
        <vertAlign val="superscript"/>
        <sz val="12"/>
        <rFont val="ＭＳ 明朝"/>
        <family val="1"/>
        <charset val="128"/>
      </rPr>
      <t>注1</t>
    </r>
    <r>
      <rPr>
        <sz val="12"/>
        <rFont val="ＭＳ 明朝"/>
        <family val="1"/>
        <charset val="128"/>
      </rPr>
      <t>より算出した計算値</t>
    </r>
    <rPh sb="0" eb="2">
      <t>ケイサン</t>
    </rPh>
    <rPh sb="2" eb="3">
      <t>シキ</t>
    </rPh>
    <rPh sb="3" eb="4">
      <t>チュウ</t>
    </rPh>
    <rPh sb="7" eb="9">
      <t>サンシュツ</t>
    </rPh>
    <rPh sb="11" eb="14">
      <t>ケイサンチ</t>
    </rPh>
    <phoneticPr fontId="1"/>
  </si>
  <si>
    <t>結果</t>
    <rPh sb="0" eb="2">
      <t>ケッカ</t>
    </rPh>
    <phoneticPr fontId="1"/>
  </si>
  <si>
    <t>基準に適合しますが、ホルムアルデヒドがやや高いので換気を心がけること。</t>
    <rPh sb="0" eb="2">
      <t>キジュン</t>
    </rPh>
    <rPh sb="3" eb="5">
      <t>テキゴウ</t>
    </rPh>
    <rPh sb="21" eb="22">
      <t>タカ</t>
    </rPh>
    <rPh sb="25" eb="27">
      <t>カンキ</t>
    </rPh>
    <rPh sb="28" eb="29">
      <t>ココロ</t>
    </rPh>
    <phoneticPr fontId="1"/>
  </si>
  <si>
    <t>教室を使用する前及び授業中は換気扇や窓開け等による換気を心がけること。</t>
    <rPh sb="0" eb="2">
      <t>キョウシツ</t>
    </rPh>
    <rPh sb="3" eb="5">
      <t>シヨウ</t>
    </rPh>
    <rPh sb="7" eb="8">
      <t>マエ</t>
    </rPh>
    <rPh sb="8" eb="9">
      <t>オヨ</t>
    </rPh>
    <rPh sb="10" eb="12">
      <t>ジュギョウ</t>
    </rPh>
    <rPh sb="12" eb="13">
      <t>チュウ</t>
    </rPh>
    <rPh sb="14" eb="16">
      <t>カンキ</t>
    </rPh>
    <rPh sb="16" eb="17">
      <t>オオギ</t>
    </rPh>
    <rPh sb="18" eb="19">
      <t>マド</t>
    </rPh>
    <rPh sb="19" eb="20">
      <t>ア</t>
    </rPh>
    <rPh sb="21" eb="22">
      <t>トウ</t>
    </rPh>
    <rPh sb="25" eb="27">
      <t>カンキ</t>
    </rPh>
    <rPh sb="28" eb="29">
      <t>ココロ</t>
    </rPh>
    <phoneticPr fontId="1"/>
  </si>
  <si>
    <t>基準に不適です。換気扇等を稼働させ、休み時間等には窓等を開け、十分な換気を心がけること。</t>
    <rPh sb="0" eb="2">
      <t>キジュン</t>
    </rPh>
    <rPh sb="3" eb="5">
      <t>フテキ</t>
    </rPh>
    <rPh sb="8" eb="11">
      <t>カンキセン</t>
    </rPh>
    <rPh sb="11" eb="12">
      <t>トウ</t>
    </rPh>
    <rPh sb="13" eb="15">
      <t>カドウ</t>
    </rPh>
    <rPh sb="22" eb="23">
      <t>トウ</t>
    </rPh>
    <rPh sb="26" eb="27">
      <t>トウ</t>
    </rPh>
    <rPh sb="28" eb="29">
      <t>ア</t>
    </rPh>
    <rPh sb="31" eb="33">
      <t>ジュウブン</t>
    </rPh>
    <rPh sb="34" eb="36">
      <t>カンキ</t>
    </rPh>
    <rPh sb="37" eb="38">
      <t>ココロ</t>
    </rPh>
    <phoneticPr fontId="1"/>
  </si>
  <si>
    <t>基準に不適です。教室を使用する前及び授業中は換気扇や窓開け等による換気を心がけること。</t>
    <rPh sb="0" eb="2">
      <t>キジュン</t>
    </rPh>
    <rPh sb="3" eb="5">
      <t>フテキ</t>
    </rPh>
    <phoneticPr fontId="1"/>
  </si>
  <si>
    <r>
      <t>　　　　　　　　　　　B  欄</t>
    </r>
    <r>
      <rPr>
        <sz val="10"/>
        <rFont val="ＭＳ 明朝"/>
        <family val="1"/>
        <charset val="128"/>
      </rPr>
      <t>　</t>
    </r>
    <r>
      <rPr>
        <sz val="11"/>
        <rFont val="ＭＳ 明朝"/>
        <family val="1"/>
        <charset val="128"/>
      </rPr>
      <t>(該当欄に｢✔｣又は「該当事項」を記入すること。）</t>
    </r>
    <rPh sb="14" eb="15">
      <t>ラン</t>
    </rPh>
    <rPh sb="17" eb="19">
      <t>ガイトウ</t>
    </rPh>
    <rPh sb="19" eb="20">
      <t>ラン</t>
    </rPh>
    <rPh sb="24" eb="25">
      <t>マタ</t>
    </rPh>
    <rPh sb="27" eb="29">
      <t>ガイトウ</t>
    </rPh>
    <rPh sb="29" eb="31">
      <t>ジコウ</t>
    </rPh>
    <phoneticPr fontId="1"/>
  </si>
  <si>
    <t>基準内ですが、ﾎﾙﾑｱﾙﾃﾞﾋﾄﾞがやや高めです。休み時間には窓開け換気等を実施してください。</t>
    <rPh sb="0" eb="2">
      <t>キジュン</t>
    </rPh>
    <rPh sb="2" eb="3">
      <t>ナイ</t>
    </rPh>
    <rPh sb="20" eb="21">
      <t>タカ</t>
    </rPh>
    <rPh sb="25" eb="26">
      <t>ヤス</t>
    </rPh>
    <rPh sb="27" eb="29">
      <t>ジカン</t>
    </rPh>
    <rPh sb="31" eb="32">
      <t>マド</t>
    </rPh>
    <rPh sb="32" eb="33">
      <t>ア</t>
    </rPh>
    <rPh sb="34" eb="36">
      <t>カンキ</t>
    </rPh>
    <rPh sb="36" eb="37">
      <t>トウ</t>
    </rPh>
    <rPh sb="38" eb="40">
      <t>ジッシ</t>
    </rPh>
    <phoneticPr fontId="1"/>
  </si>
  <si>
    <t>[再 検 査 用]</t>
    <phoneticPr fontId="1"/>
  </si>
  <si>
    <t>(西暦)</t>
    <rPh sb="1" eb="3">
      <t>セイレキ</t>
    </rPh>
    <phoneticPr fontId="1"/>
  </si>
  <si>
    <t>階建</t>
    <rPh sb="0" eb="1">
      <t>カイ</t>
    </rPh>
    <rPh sb="1" eb="2">
      <t>ダテ</t>
    </rPh>
    <phoneticPr fontId="1"/>
  </si>
  <si>
    <t>鉄筋ｺﾝｸﾘｰﾄ</t>
    <rPh sb="0" eb="2">
      <t>テッキン</t>
    </rPh>
    <phoneticPr fontId="1"/>
  </si>
  <si>
    <t>ﾌﾟﾚﾊﾌﾞ</t>
    <phoneticPr fontId="1"/>
  </si>
  <si>
    <t>(</t>
    <phoneticPr fontId="1"/>
  </si>
  <si>
    <t>)</t>
    <phoneticPr fontId="1"/>
  </si>
  <si>
    <t>検査日時</t>
    <rPh sb="0" eb="2">
      <t>ケンサ</t>
    </rPh>
    <rPh sb="2" eb="4">
      <t>ニチジ</t>
    </rPh>
    <phoneticPr fontId="21"/>
  </si>
  <si>
    <t>天候</t>
    <rPh sb="0" eb="2">
      <t>テンコウ</t>
    </rPh>
    <phoneticPr fontId="21"/>
  </si>
  <si>
    <t>検査場所</t>
    <rPh sb="0" eb="2">
      <t>ケンサ</t>
    </rPh>
    <rPh sb="2" eb="4">
      <t>バショ</t>
    </rPh>
    <phoneticPr fontId="21"/>
  </si>
  <si>
    <t>換気時間(分）</t>
    <rPh sb="5" eb="6">
      <t>フン</t>
    </rPh>
    <phoneticPr fontId="21"/>
  </si>
  <si>
    <r>
      <t>外気温度</t>
    </r>
    <r>
      <rPr>
        <sz val="9"/>
        <rFont val="ＭＳ Ｐゴシック"/>
        <family val="3"/>
        <charset val="128"/>
      </rPr>
      <t>（℃）</t>
    </r>
    <rPh sb="0" eb="2">
      <t>ガイキ</t>
    </rPh>
    <rPh sb="2" eb="4">
      <t>オンド</t>
    </rPh>
    <phoneticPr fontId="21"/>
  </si>
  <si>
    <r>
      <t>外気湿度</t>
    </r>
    <r>
      <rPr>
        <sz val="9"/>
        <rFont val="ＭＳ Ｐゴシック"/>
        <family val="3"/>
        <charset val="128"/>
      </rPr>
      <t>（％）</t>
    </r>
    <rPh sb="0" eb="2">
      <t>ガイキ</t>
    </rPh>
    <rPh sb="2" eb="4">
      <t>シツド</t>
    </rPh>
    <phoneticPr fontId="21"/>
  </si>
  <si>
    <r>
      <t>室内温度</t>
    </r>
    <r>
      <rPr>
        <sz val="9"/>
        <rFont val="ＭＳ Ｐゴシック"/>
        <family val="3"/>
        <charset val="128"/>
      </rPr>
      <t>（℃）</t>
    </r>
    <rPh sb="0" eb="2">
      <t>シツナイ</t>
    </rPh>
    <rPh sb="2" eb="4">
      <t>オンド</t>
    </rPh>
    <phoneticPr fontId="21"/>
  </si>
  <si>
    <r>
      <t>室内湿度</t>
    </r>
    <r>
      <rPr>
        <sz val="9"/>
        <rFont val="ＭＳ Ｐゴシック"/>
        <family val="3"/>
        <charset val="128"/>
      </rPr>
      <t>（％）</t>
    </r>
    <rPh sb="0" eb="2">
      <t>シツナイ</t>
    </rPh>
    <rPh sb="2" eb="4">
      <t>シツド</t>
    </rPh>
    <phoneticPr fontId="21"/>
  </si>
  <si>
    <r>
      <t>気流　　　　　　　　　</t>
    </r>
    <r>
      <rPr>
        <sz val="9"/>
        <rFont val="ＭＳ Ｐゴシック"/>
        <family val="3"/>
        <charset val="128"/>
      </rPr>
      <t>（ｍ/ｓ）</t>
    </r>
    <rPh sb="0" eb="2">
      <t>キリュウ</t>
    </rPh>
    <phoneticPr fontId="1"/>
  </si>
  <si>
    <t>換気設備の有無と稼働状態</t>
    <rPh sb="0" eb="2">
      <t>カンキ</t>
    </rPh>
    <rPh sb="2" eb="4">
      <t>セツビ</t>
    </rPh>
    <rPh sb="5" eb="7">
      <t>ウム</t>
    </rPh>
    <rPh sb="8" eb="10">
      <t>カドウ</t>
    </rPh>
    <rPh sb="10" eb="12">
      <t>ジョウタイ</t>
    </rPh>
    <phoneticPr fontId="1"/>
  </si>
  <si>
    <t>ｴｱｺﾝの有無と稼動状態</t>
    <rPh sb="5" eb="7">
      <t>ウム</t>
    </rPh>
    <rPh sb="8" eb="10">
      <t>カドウ</t>
    </rPh>
    <rPh sb="10" eb="12">
      <t>ジョウタイ</t>
    </rPh>
    <phoneticPr fontId="1"/>
  </si>
  <si>
    <t>窓の　状況</t>
    <rPh sb="0" eb="1">
      <t>マド</t>
    </rPh>
    <rPh sb="3" eb="5">
      <t>ジョウキョウ</t>
    </rPh>
    <phoneticPr fontId="1"/>
  </si>
  <si>
    <t>出入口の状況</t>
    <rPh sb="0" eb="2">
      <t>デイ</t>
    </rPh>
    <rPh sb="2" eb="3">
      <t>グチ</t>
    </rPh>
    <rPh sb="4" eb="6">
      <t>ジョウキョウ</t>
    </rPh>
    <phoneticPr fontId="1"/>
  </si>
  <si>
    <t>在室　人数</t>
    <rPh sb="0" eb="2">
      <t>ザイシツ</t>
    </rPh>
    <rPh sb="3" eb="5">
      <t>ニンズウ</t>
    </rPh>
    <phoneticPr fontId="1"/>
  </si>
  <si>
    <t>換気の時刻（検査日）</t>
    <rPh sb="0" eb="2">
      <t>カンキ</t>
    </rPh>
    <rPh sb="3" eb="5">
      <t>ジコク</t>
    </rPh>
    <rPh sb="6" eb="9">
      <t>ケンサビ</t>
    </rPh>
    <phoneticPr fontId="1"/>
  </si>
  <si>
    <r>
      <rPr>
        <b/>
        <sz val="10"/>
        <rFont val="ＭＳ Ｐゴシック"/>
        <family val="3"/>
        <charset val="128"/>
      </rPr>
      <t>ホルムアルデヒド</t>
    </r>
    <r>
      <rPr>
        <sz val="10"/>
        <rFont val="ＭＳ Ｐゴシック"/>
        <family val="3"/>
        <charset val="128"/>
      </rPr>
      <t xml:space="preserve">  </t>
    </r>
    <r>
      <rPr>
        <sz val="9"/>
        <rFont val="ＭＳ Ｐゴシック"/>
        <family val="3"/>
        <charset val="128"/>
      </rPr>
      <t>（100μｇ/㎥以下）</t>
    </r>
    <rPh sb="18" eb="20">
      <t>イカ</t>
    </rPh>
    <phoneticPr fontId="21"/>
  </si>
  <si>
    <t>学校環境基準</t>
    <rPh sb="0" eb="2">
      <t>ガッコウ</t>
    </rPh>
    <rPh sb="2" eb="4">
      <t>カンキョウ</t>
    </rPh>
    <rPh sb="4" eb="6">
      <t>キジュン</t>
    </rPh>
    <phoneticPr fontId="1"/>
  </si>
  <si>
    <r>
      <rPr>
        <b/>
        <sz val="10"/>
        <rFont val="ＭＳ Ｐゴシック"/>
        <family val="3"/>
        <charset val="128"/>
      </rPr>
      <t>トルエン</t>
    </r>
    <r>
      <rPr>
        <sz val="10"/>
        <rFont val="ＭＳ Ｐゴシック"/>
        <family val="3"/>
        <charset val="128"/>
      </rPr>
      <t>　（260μｇ/㎥以下）</t>
    </r>
    <rPh sb="13" eb="15">
      <t>イカ</t>
    </rPh>
    <phoneticPr fontId="21"/>
  </si>
  <si>
    <t>選択してください</t>
  </si>
  <si>
    <t>分</t>
  </si>
  <si>
    <t>ｌ</t>
  </si>
  <si>
    <t>/</t>
    <phoneticPr fontId="1"/>
  </si>
  <si>
    <t>:</t>
    <phoneticPr fontId="1"/>
  </si>
  <si>
    <t>所見及び指導</t>
    <rPh sb="0" eb="2">
      <t>ショケン</t>
    </rPh>
    <rPh sb="2" eb="3">
      <t>オヨ</t>
    </rPh>
    <rPh sb="4" eb="6">
      <t>シドウ</t>
    </rPh>
    <phoneticPr fontId="1"/>
  </si>
  <si>
    <t>:</t>
  </si>
  <si>
    <t>臭気の種類を記入してください</t>
  </si>
  <si>
    <t>再検査用</t>
    <rPh sb="0" eb="3">
      <t>サイケンサ</t>
    </rPh>
    <rPh sb="3" eb="4">
      <t>ヨウ</t>
    </rPh>
    <phoneticPr fontId="1"/>
  </si>
  <si>
    <t>18℃以上、28℃以下であることが望ましい。</t>
    <rPh sb="3" eb="5">
      <t>イジョウ</t>
    </rPh>
    <rPh sb="9" eb="11">
      <t>イカ</t>
    </rPh>
    <rPh sb="17" eb="18">
      <t>ノゾ</t>
    </rPh>
    <phoneticPr fontId="1"/>
  </si>
  <si>
    <t>川崎市薬剤師会　学校薬剤師執務記録</t>
    <phoneticPr fontId="1"/>
  </si>
  <si>
    <r>
      <t>計算式</t>
    </r>
    <r>
      <rPr>
        <vertAlign val="superscript"/>
        <sz val="10"/>
        <rFont val="ＭＳ 明朝"/>
        <family val="1"/>
        <charset val="128"/>
      </rPr>
      <t>注1</t>
    </r>
    <r>
      <rPr>
        <sz val="10"/>
        <rFont val="ＭＳ 明朝"/>
        <family val="1"/>
        <charset val="128"/>
      </rPr>
      <t>：測定結果（㎍/㎥）＝読み取り値（a）ppm×30.03÷22.4×273÷[273+室内温度（ｔ）]×1000</t>
    </r>
    <rPh sb="0" eb="2">
      <t>ケイサン</t>
    </rPh>
    <rPh sb="2" eb="3">
      <t>シキ</t>
    </rPh>
    <rPh sb="3" eb="4">
      <t>チュウ</t>
    </rPh>
    <rPh sb="6" eb="8">
      <t>ソクテイ</t>
    </rPh>
    <rPh sb="8" eb="10">
      <t>ケッカ</t>
    </rPh>
    <rPh sb="16" eb="17">
      <t>ヨ</t>
    </rPh>
    <rPh sb="18" eb="19">
      <t>ト</t>
    </rPh>
    <rPh sb="20" eb="21">
      <t>チ</t>
    </rPh>
    <rPh sb="48" eb="50">
      <t>シツナイ</t>
    </rPh>
    <rPh sb="50" eb="52">
      <t>オンド</t>
    </rPh>
    <phoneticPr fontId="1"/>
  </si>
  <si>
    <t>ppm</t>
    <phoneticPr fontId="1"/>
  </si>
  <si>
    <t>㎍/㎥</t>
    <phoneticPr fontId="1"/>
  </si>
  <si>
    <t>100㎍/㎥（0.08ppm）以下</t>
    <rPh sb="15" eb="17">
      <t>イカ</t>
    </rPh>
    <phoneticPr fontId="1"/>
  </si>
  <si>
    <t>260㎍/㎥以下</t>
    <rPh sb="6" eb="8">
      <t>イカ</t>
    </rPh>
    <phoneticPr fontId="1"/>
  </si>
  <si>
    <r>
      <t>室内温度</t>
    </r>
    <r>
      <rPr>
        <sz val="16"/>
        <rFont val="ＭＳ 明朝"/>
        <family val="1"/>
        <charset val="128"/>
      </rPr>
      <t>（t）</t>
    </r>
    <rPh sb="0" eb="2">
      <t>シツナイ</t>
    </rPh>
    <rPh sb="2" eb="4">
      <t>オンド</t>
    </rPh>
    <phoneticPr fontId="1"/>
  </si>
  <si>
    <t>A 　欄</t>
    <rPh sb="3" eb="4">
      <t>ラン</t>
    </rPh>
    <phoneticPr fontId="1"/>
  </si>
  <si>
    <t>晴</t>
    <rPh sb="0" eb="1">
      <t>ハレ</t>
    </rPh>
    <phoneticPr fontId="1"/>
  </si>
  <si>
    <t>曇</t>
    <rPh sb="0" eb="1">
      <t>クモリ</t>
    </rPh>
    <phoneticPr fontId="1"/>
  </si>
  <si>
    <t>雨</t>
    <rPh sb="0" eb="1">
      <t>アメ</t>
    </rPh>
    <phoneticPr fontId="1"/>
  </si>
  <si>
    <t>雪</t>
    <rPh sb="0" eb="1">
      <t>ユキ</t>
    </rPh>
    <phoneticPr fontId="1"/>
  </si>
  <si>
    <t>m/s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</si>
</sst>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0_ "/>
    <numFmt numFmtId="179" formatCode="0.000_ "/>
    <numFmt numFmtId="180" formatCode="m/d;@"/>
    <numFmt numFmtId="181" formatCode="h:mm;@"/>
    <numFmt numFmtId="182" formatCode="0.0_);[Red]\(0.0\)"/>
    <numFmt numFmtId="183" formatCode="0.00_);[Red]\(0.00\)"/>
    <numFmt numFmtId="184" formatCode="0;[Red]0"/>
  </numFmts>
  <fonts count="26">
    <font>
      <sz val="11"/>
      <name val="ＭＳ Ｐゴシック"/>
      <family val="3"/>
      <charset val="128"/>
    </font>
    <font>
      <sz val="6"/>
      <name val="ＭＳ Ｐゴシック"/>
      <family val="3"/>
      <charset val="128"/>
    </font>
    <font>
      <sz val="11"/>
      <name val="ＭＳ Ｐゴシック"/>
      <family val="3"/>
      <charset val="128"/>
    </font>
    <font>
      <b/>
      <sz val="16"/>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b/>
      <sz val="14"/>
      <name val="ＭＳ 明朝"/>
      <family val="1"/>
      <charset val="128"/>
    </font>
    <font>
      <vertAlign val="superscript"/>
      <sz val="12"/>
      <name val="ＭＳ 明朝"/>
      <family val="1"/>
      <charset val="128"/>
    </font>
    <font>
      <vertAlign val="superscript"/>
      <sz val="14"/>
      <name val="ＭＳ 明朝"/>
      <family val="1"/>
      <charset val="128"/>
    </font>
    <font>
      <vertAlign val="superscript"/>
      <sz val="16"/>
      <name val="ＭＳ 明朝"/>
      <family val="1"/>
      <charset val="128"/>
    </font>
    <font>
      <sz val="10"/>
      <name val="ＭＳ 明朝"/>
      <family val="1"/>
      <charset val="128"/>
    </font>
    <font>
      <vertAlign val="superscript"/>
      <sz val="10"/>
      <name val="ＭＳ 明朝"/>
      <family val="1"/>
      <charset val="128"/>
    </font>
    <font>
      <b/>
      <sz val="12"/>
      <name val="ＭＳ 明朝"/>
      <family val="1"/>
      <charset val="128"/>
    </font>
    <font>
      <b/>
      <sz val="11"/>
      <name val="ＭＳ 明朝"/>
      <family val="1"/>
      <charset val="128"/>
    </font>
    <font>
      <sz val="18"/>
      <name val="ＭＳ 明朝"/>
      <family val="1"/>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sz val="18"/>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s>
  <cellStyleXfs count="2">
    <xf numFmtId="0" fontId="0" fillId="0" borderId="0"/>
    <xf numFmtId="0" fontId="2" fillId="0" borderId="0"/>
  </cellStyleXfs>
  <cellXfs count="308">
    <xf numFmtId="0" fontId="0" fillId="0" borderId="0" xfId="0"/>
    <xf numFmtId="0" fontId="4" fillId="0" borderId="0" xfId="0" applyFont="1"/>
    <xf numFmtId="0" fontId="4" fillId="0" borderId="0" xfId="0" applyFont="1" applyAlignment="1">
      <alignment horizontal="distributed" vertical="center" shrinkToFit="1"/>
    </xf>
    <xf numFmtId="0" fontId="3"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vertical="center"/>
    </xf>
    <xf numFmtId="0" fontId="6" fillId="0" borderId="0" xfId="0" applyFont="1"/>
    <xf numFmtId="0" fontId="6" fillId="0" borderId="0" xfId="0" applyFont="1" applyAlignment="1">
      <alignment horizontal="center" vertical="center"/>
    </xf>
    <xf numFmtId="0" fontId="6" fillId="0" borderId="1" xfId="0" applyFont="1" applyBorder="1" applyAlignment="1">
      <alignment horizontal="center" vertical="center" shrinkToFit="1"/>
    </xf>
    <xf numFmtId="177" fontId="6" fillId="0" borderId="0" xfId="0" applyNumberFormat="1" applyFont="1" applyAlignment="1">
      <alignment vertical="center"/>
    </xf>
    <xf numFmtId="0" fontId="6" fillId="0" borderId="0" xfId="0" applyFont="1" applyAlignment="1">
      <alignment horizontal="center" vertical="center" shrinkToFit="1"/>
    </xf>
    <xf numFmtId="0" fontId="6" fillId="0" borderId="0" xfId="0" quotePrefix="1" applyFont="1" applyAlignment="1">
      <alignment horizontal="center" vertical="center" shrinkToFit="1"/>
    </xf>
    <xf numFmtId="0" fontId="6" fillId="0" borderId="0" xfId="0" applyFont="1" applyAlignment="1">
      <alignment vertical="center" shrinkToFit="1"/>
    </xf>
    <xf numFmtId="0" fontId="6" fillId="0" borderId="2" xfId="0" applyFont="1" applyBorder="1" applyAlignment="1">
      <alignment horizontal="center" vertical="center" shrinkToFit="1"/>
    </xf>
    <xf numFmtId="0" fontId="4" fillId="0" borderId="0" xfId="0" applyFont="1" applyAlignment="1">
      <alignment horizontal="center" vertical="top" wrapText="1"/>
    </xf>
    <xf numFmtId="0" fontId="6" fillId="0" borderId="3" xfId="0" applyFont="1" applyBorder="1" applyAlignment="1">
      <alignment horizontal="center" vertical="center" shrinkToFit="1"/>
    </xf>
    <xf numFmtId="49" fontId="6" fillId="0" borderId="4" xfId="0" applyNumberFormat="1" applyFont="1" applyBorder="1" applyAlignment="1">
      <alignment vertical="center" shrinkToFit="1"/>
    </xf>
    <xf numFmtId="0" fontId="6" fillId="0" borderId="0" xfId="0" applyFont="1" applyAlignment="1">
      <alignment vertical="center"/>
    </xf>
    <xf numFmtId="178" fontId="5" fillId="0" borderId="0" xfId="0" applyNumberFormat="1" applyFont="1" applyAlignment="1">
      <alignment horizontal="center" vertical="center" shrinkToFit="1"/>
    </xf>
    <xf numFmtId="0" fontId="6" fillId="0" borderId="1" xfId="0" applyFont="1" applyBorder="1" applyAlignment="1">
      <alignment vertical="center" shrinkToFit="1"/>
    </xf>
    <xf numFmtId="0" fontId="4" fillId="0" borderId="1" xfId="0" applyFont="1" applyBorder="1" applyAlignment="1">
      <alignment vertical="center" shrinkToFit="1"/>
    </xf>
    <xf numFmtId="0" fontId="6" fillId="0" borderId="4" xfId="0" applyFont="1" applyBorder="1" applyAlignment="1">
      <alignment horizontal="center" vertical="center" shrinkToFit="1"/>
    </xf>
    <xf numFmtId="0" fontId="6" fillId="0" borderId="2" xfId="0" applyFont="1" applyBorder="1" applyAlignment="1">
      <alignment vertical="center" shrinkToFit="1"/>
    </xf>
    <xf numFmtId="0" fontId="6" fillId="0" borderId="5" xfId="0" applyFont="1" applyBorder="1" applyAlignment="1">
      <alignment vertical="center" shrinkToFit="1"/>
    </xf>
    <xf numFmtId="0" fontId="4" fillId="0" borderId="3" xfId="0" applyFont="1" applyBorder="1" applyAlignment="1">
      <alignment vertical="center" shrinkToFit="1"/>
    </xf>
    <xf numFmtId="0" fontId="6" fillId="0" borderId="6" xfId="0" applyFont="1" applyBorder="1" applyAlignment="1">
      <alignment vertical="center" shrinkToFit="1"/>
    </xf>
    <xf numFmtId="0" fontId="5" fillId="0" borderId="0" xfId="0" applyFont="1" applyAlignment="1">
      <alignment horizontal="center" vertical="center"/>
    </xf>
    <xf numFmtId="0" fontId="6" fillId="0" borderId="7" xfId="0" applyFont="1" applyBorder="1" applyAlignment="1">
      <alignment vertical="center" shrinkToFit="1"/>
    </xf>
    <xf numFmtId="0" fontId="4" fillId="0" borderId="0" xfId="0" applyFont="1" applyAlignment="1">
      <alignment horizontal="left" vertical="top" wrapText="1"/>
    </xf>
    <xf numFmtId="0" fontId="4" fillId="0" borderId="0" xfId="0" applyFont="1" applyAlignment="1">
      <alignment wrapText="1"/>
    </xf>
    <xf numFmtId="0" fontId="6" fillId="0" borderId="0" xfId="0" applyFont="1" applyAlignment="1">
      <alignment horizontal="center" vertical="top" wrapText="1"/>
    </xf>
    <xf numFmtId="0" fontId="15" fillId="0" borderId="0" xfId="0" applyFont="1"/>
    <xf numFmtId="0" fontId="6" fillId="0" borderId="8" xfId="0" applyFont="1" applyBorder="1" applyAlignment="1">
      <alignment horizontal="center" vertical="center" shrinkToFit="1"/>
    </xf>
    <xf numFmtId="49" fontId="6" fillId="0" borderId="9" xfId="0" applyNumberFormat="1" applyFont="1" applyBorder="1" applyAlignment="1">
      <alignment vertical="center" shrinkToFit="1"/>
    </xf>
    <xf numFmtId="49" fontId="6" fillId="0" borderId="1" xfId="0" applyNumberFormat="1" applyFont="1" applyBorder="1" applyAlignment="1">
      <alignment vertical="center" shrinkToFit="1"/>
    </xf>
    <xf numFmtId="0" fontId="6" fillId="0" borderId="10" xfId="0" applyFont="1" applyBorder="1" applyAlignment="1">
      <alignment vertical="center"/>
    </xf>
    <xf numFmtId="0" fontId="16"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vertical="center"/>
    </xf>
    <xf numFmtId="0" fontId="14" fillId="0" borderId="0" xfId="0" applyFont="1" applyAlignment="1">
      <alignment horizontal="center" vertical="center"/>
    </xf>
    <xf numFmtId="0" fontId="3" fillId="0" borderId="0" xfId="0" applyFont="1" applyAlignment="1">
      <alignment horizontal="center" vertical="top"/>
    </xf>
    <xf numFmtId="0" fontId="6" fillId="0" borderId="3" xfId="0" applyFont="1" applyBorder="1" applyAlignment="1">
      <alignment vertical="center" shrinkToFit="1"/>
    </xf>
    <xf numFmtId="0" fontId="0" fillId="0" borderId="0" xfId="0" applyAlignment="1">
      <alignment vertical="center"/>
    </xf>
    <xf numFmtId="180" fontId="0" fillId="0" borderId="11" xfId="0" applyNumberFormat="1" applyBorder="1" applyAlignment="1">
      <alignment horizontal="distributed" vertical="center"/>
    </xf>
    <xf numFmtId="0" fontId="0" fillId="0" borderId="11" xfId="0" applyBorder="1" applyAlignment="1">
      <alignment horizontal="center" vertical="center"/>
    </xf>
    <xf numFmtId="181" fontId="0" fillId="0" borderId="11" xfId="0" applyNumberFormat="1" applyBorder="1" applyAlignment="1">
      <alignment vertical="center"/>
    </xf>
    <xf numFmtId="182" fontId="0" fillId="0" borderId="11" xfId="0" applyNumberFormat="1" applyBorder="1" applyAlignment="1">
      <alignment horizontal="right" vertical="center"/>
    </xf>
    <xf numFmtId="183" fontId="0" fillId="0" borderId="11" xfId="0" applyNumberFormat="1" applyBorder="1" applyAlignment="1">
      <alignment horizontal="right" vertical="center"/>
    </xf>
    <xf numFmtId="2" fontId="0" fillId="0" borderId="11" xfId="0" applyNumberFormat="1" applyBorder="1" applyAlignment="1">
      <alignment horizontal="center" vertical="center"/>
    </xf>
    <xf numFmtId="184" fontId="0" fillId="0" borderId="11" xfId="0" applyNumberFormat="1" applyBorder="1" applyAlignment="1">
      <alignment horizontal="center" vertical="center"/>
    </xf>
    <xf numFmtId="181" fontId="0" fillId="0" borderId="11" xfId="0" applyNumberFormat="1" applyBorder="1" applyAlignment="1">
      <alignment horizontal="center" vertical="center"/>
    </xf>
    <xf numFmtId="182" fontId="0" fillId="0" borderId="12" xfId="0" applyNumberFormat="1" applyBorder="1" applyAlignment="1">
      <alignment horizontal="right" vertical="center"/>
    </xf>
    <xf numFmtId="182" fontId="0" fillId="0" borderId="4" xfId="0" applyNumberFormat="1" applyBorder="1" applyAlignment="1">
      <alignment horizontal="right" vertical="center"/>
    </xf>
    <xf numFmtId="182" fontId="0" fillId="0" borderId="4" xfId="0" applyNumberFormat="1" applyBorder="1" applyAlignment="1">
      <alignment horizontal="center" vertical="center"/>
    </xf>
    <xf numFmtId="0" fontId="25" fillId="0" borderId="11" xfId="0" applyFont="1" applyBorder="1" applyAlignment="1">
      <alignment horizontal="right" vertical="center"/>
    </xf>
    <xf numFmtId="180" fontId="0" fillId="0" borderId="0" xfId="0" applyNumberFormat="1" applyAlignment="1">
      <alignment horizontal="distributed" vertical="center"/>
    </xf>
    <xf numFmtId="0" fontId="0" fillId="0" borderId="0" xfId="0" applyAlignment="1">
      <alignment horizontal="center" vertical="center"/>
    </xf>
    <xf numFmtId="181" fontId="0" fillId="0" borderId="0" xfId="0" applyNumberFormat="1" applyAlignment="1">
      <alignment vertical="center"/>
    </xf>
    <xf numFmtId="56" fontId="0" fillId="0" borderId="0" xfId="0" applyNumberFormat="1" applyAlignment="1">
      <alignment horizontal="distributed" vertical="center"/>
    </xf>
    <xf numFmtId="182" fontId="0" fillId="0" borderId="0" xfId="0" applyNumberFormat="1" applyAlignment="1">
      <alignment horizontal="right" vertical="center"/>
    </xf>
    <xf numFmtId="183" fontId="0" fillId="0" borderId="0" xfId="0" applyNumberFormat="1" applyAlignment="1">
      <alignment horizontal="right" vertical="center"/>
    </xf>
    <xf numFmtId="2" fontId="0" fillId="0" borderId="0" xfId="0" applyNumberFormat="1" applyAlignment="1">
      <alignment horizontal="center" vertical="center"/>
    </xf>
    <xf numFmtId="184" fontId="0" fillId="0" borderId="0" xfId="0" applyNumberFormat="1" applyAlignment="1">
      <alignment horizontal="center" vertical="center"/>
    </xf>
    <xf numFmtId="181" fontId="0" fillId="0" borderId="0" xfId="0" applyNumberFormat="1" applyAlignment="1">
      <alignment horizontal="center" vertical="center"/>
    </xf>
    <xf numFmtId="182" fontId="0" fillId="0" borderId="0" xfId="0" applyNumberFormat="1" applyAlignment="1">
      <alignment horizontal="center" vertical="center"/>
    </xf>
    <xf numFmtId="0" fontId="25" fillId="0" borderId="0" xfId="0" applyFont="1" applyAlignment="1">
      <alignment horizontal="right" vertical="center"/>
    </xf>
    <xf numFmtId="180" fontId="20" fillId="0" borderId="11" xfId="0" applyNumberFormat="1" applyFont="1" applyBorder="1" applyAlignment="1">
      <alignment horizontal="center" vertical="center"/>
    </xf>
    <xf numFmtId="0" fontId="20" fillId="0" borderId="11" xfId="0" applyFont="1" applyBorder="1" applyAlignment="1">
      <alignment horizontal="center" vertical="center"/>
    </xf>
    <xf numFmtId="181" fontId="22" fillId="0" borderId="11" xfId="0" applyNumberFormat="1" applyFont="1" applyBorder="1" applyAlignment="1">
      <alignment horizontal="center" vertical="center" wrapText="1"/>
    </xf>
    <xf numFmtId="1" fontId="20" fillId="0" borderId="11" xfId="0" applyNumberFormat="1" applyFont="1" applyBorder="1" applyAlignment="1">
      <alignment horizontal="center" vertical="center" wrapText="1"/>
    </xf>
    <xf numFmtId="182" fontId="20" fillId="0" borderId="11" xfId="0" applyNumberFormat="1" applyFont="1" applyBorder="1" applyAlignment="1">
      <alignment horizontal="center" vertical="center" wrapText="1"/>
    </xf>
    <xf numFmtId="183" fontId="20" fillId="0" borderId="11" xfId="0" applyNumberFormat="1" applyFont="1" applyBorder="1" applyAlignment="1">
      <alignment horizontal="center" vertical="center" wrapText="1"/>
    </xf>
    <xf numFmtId="0" fontId="22" fillId="0" borderId="11" xfId="0" applyFont="1" applyBorder="1" applyAlignment="1">
      <alignment horizontal="center" vertical="center" wrapText="1"/>
    </xf>
    <xf numFmtId="2" fontId="20" fillId="0" borderId="11" xfId="0" applyNumberFormat="1" applyFont="1" applyBorder="1" applyAlignment="1">
      <alignment horizontal="center" vertical="center" wrapText="1"/>
    </xf>
    <xf numFmtId="2" fontId="24" fillId="0" borderId="11" xfId="0" applyNumberFormat="1" applyFont="1" applyBorder="1" applyAlignment="1">
      <alignment horizontal="center" vertical="center" wrapText="1"/>
    </xf>
    <xf numFmtId="0" fontId="25" fillId="0" borderId="11" xfId="0" applyFont="1" applyBorder="1" applyAlignment="1">
      <alignment horizontal="center" vertical="center" wrapText="1"/>
    </xf>
    <xf numFmtId="0" fontId="4" fillId="2" borderId="0" xfId="0" applyFont="1" applyFill="1"/>
    <xf numFmtId="0" fontId="0" fillId="0" borderId="11" xfId="0" applyBorder="1" applyAlignment="1">
      <alignment vertical="center"/>
    </xf>
    <xf numFmtId="0" fontId="0" fillId="0" borderId="11" xfId="0" applyBorder="1" applyAlignment="1">
      <alignment horizontal="distributed" vertical="center"/>
    </xf>
    <xf numFmtId="0" fontId="5" fillId="0" borderId="0" xfId="0" applyFont="1" applyAlignment="1">
      <alignment vertical="center"/>
    </xf>
    <xf numFmtId="177" fontId="7" fillId="0" borderId="8" xfId="0" applyNumberFormat="1" applyFont="1" applyBorder="1" applyAlignment="1">
      <alignment vertical="center" shrinkToFit="1"/>
    </xf>
    <xf numFmtId="0" fontId="14" fillId="0" borderId="0" xfId="0" applyFont="1" applyAlignment="1">
      <alignment horizontal="center" vertical="center"/>
    </xf>
    <xf numFmtId="177" fontId="14" fillId="0" borderId="50" xfId="0" applyNumberFormat="1" applyFont="1" applyBorder="1" applyAlignment="1" applyProtection="1">
      <alignment horizontal="center" vertical="center"/>
      <protection locked="0"/>
    </xf>
    <xf numFmtId="177" fontId="14" fillId="0" borderId="14" xfId="0" applyNumberFormat="1" applyFont="1" applyBorder="1" applyAlignment="1" applyProtection="1">
      <alignment horizontal="center" vertical="center"/>
      <protection locked="0"/>
    </xf>
    <xf numFmtId="176" fontId="6" fillId="0" borderId="1"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8" fillId="0" borderId="8" xfId="0" applyFont="1" applyBorder="1" applyAlignment="1" applyProtection="1">
      <alignment horizontal="center" vertical="center" shrinkToFit="1"/>
      <protection locked="0"/>
    </xf>
    <xf numFmtId="0" fontId="12" fillId="0" borderId="0" xfId="0" applyFont="1" applyAlignment="1">
      <alignment horizontal="center" vertical="top"/>
    </xf>
    <xf numFmtId="177" fontId="14" fillId="0" borderId="52" xfId="0" applyNumberFormat="1" applyFont="1" applyBorder="1" applyAlignment="1" applyProtection="1">
      <alignment horizontal="center" vertical="center"/>
      <protection locked="0"/>
    </xf>
    <xf numFmtId="177" fontId="14" fillId="0" borderId="1"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right" vertical="center"/>
    </xf>
    <xf numFmtId="0" fontId="8" fillId="0" borderId="0" xfId="0" applyFont="1" applyAlignment="1" applyProtection="1">
      <alignment horizontal="center" vertical="center"/>
      <protection locked="0"/>
    </xf>
    <xf numFmtId="0" fontId="6" fillId="0" borderId="29" xfId="0" applyFont="1" applyBorder="1" applyAlignment="1">
      <alignment horizontal="distributed" vertical="center"/>
    </xf>
    <xf numFmtId="0" fontId="6" fillId="0" borderId="8" xfId="0" applyFont="1" applyBorder="1" applyAlignment="1">
      <alignment horizontal="distributed" vertical="center"/>
    </xf>
    <xf numFmtId="0" fontId="4" fillId="0" borderId="17" xfId="0" applyFont="1" applyBorder="1" applyAlignment="1">
      <alignment horizontal="left" vertical="center" shrinkToFit="1"/>
    </xf>
    <xf numFmtId="0" fontId="4" fillId="0" borderId="0" xfId="0" applyFont="1" applyAlignment="1">
      <alignment horizontal="left" vertical="center" shrinkToFit="1"/>
    </xf>
    <xf numFmtId="0" fontId="4" fillId="0" borderId="10" xfId="0" applyFont="1" applyBorder="1" applyAlignment="1">
      <alignment horizontal="left" vertical="center" shrinkToFit="1"/>
    </xf>
    <xf numFmtId="0" fontId="8"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6" fillId="0" borderId="16" xfId="0" applyFont="1" applyBorder="1" applyAlignment="1">
      <alignment horizontal="distributed" vertical="center" shrinkToFit="1"/>
    </xf>
    <xf numFmtId="0" fontId="6" fillId="0" borderId="8" xfId="0" applyFont="1" applyBorder="1" applyAlignment="1">
      <alignment horizontal="distributed" vertical="center" shrinkToFit="1"/>
    </xf>
    <xf numFmtId="0" fontId="6" fillId="0" borderId="17" xfId="0" applyFont="1" applyBorder="1" applyAlignment="1">
      <alignment horizontal="distributed" vertical="center" shrinkToFit="1"/>
    </xf>
    <xf numFmtId="0" fontId="6" fillId="0" borderId="0" xfId="0" applyFont="1" applyAlignment="1">
      <alignment horizontal="distributed" vertical="center" shrinkToFit="1"/>
    </xf>
    <xf numFmtId="0" fontId="6" fillId="0" borderId="18" xfId="0" applyFont="1" applyBorder="1" applyAlignment="1">
      <alignment horizontal="distributed" vertical="center" shrinkToFit="1"/>
    </xf>
    <xf numFmtId="0" fontId="6" fillId="0" borderId="19" xfId="0" applyFont="1" applyBorder="1" applyAlignment="1">
      <alignment horizontal="distributed" vertical="center" shrinkToFit="1"/>
    </xf>
    <xf numFmtId="0" fontId="6" fillId="0" borderId="2" xfId="0" applyFont="1" applyBorder="1" applyAlignment="1">
      <alignment horizontal="distributed" vertical="center" shrinkToFit="1"/>
    </xf>
    <xf numFmtId="0" fontId="6" fillId="0" borderId="20" xfId="0" applyFont="1" applyBorder="1" applyAlignment="1">
      <alignment horizontal="distributed" vertical="center" shrinkToFit="1"/>
    </xf>
    <xf numFmtId="0" fontId="6" fillId="0" borderId="16"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6" fillId="0" borderId="9" xfId="0" applyFont="1" applyBorder="1" applyAlignment="1">
      <alignment horizontal="distributed" vertical="center" shrinkToFit="1"/>
    </xf>
    <xf numFmtId="0" fontId="7" fillId="0" borderId="1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0" xfId="0" applyFont="1" applyAlignment="1">
      <alignment horizontal="center" vertical="center" shrinkToFit="1"/>
    </xf>
    <xf numFmtId="0" fontId="6" fillId="0" borderId="1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1"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28" xfId="0" applyFont="1" applyBorder="1" applyAlignment="1">
      <alignment horizontal="distributed" vertical="center" shrinkToFit="1"/>
    </xf>
    <xf numFmtId="0" fontId="6" fillId="0" borderId="1" xfId="0" applyFont="1" applyBorder="1" applyAlignment="1">
      <alignment horizontal="distributed" vertical="center" shrinkToFit="1"/>
    </xf>
    <xf numFmtId="0" fontId="8" fillId="0" borderId="52" xfId="0" applyFont="1" applyBorder="1" applyAlignment="1">
      <alignment horizontal="center" vertical="center" shrinkToFit="1"/>
    </xf>
    <xf numFmtId="0" fontId="8" fillId="0" borderId="1" xfId="0" applyFont="1" applyBorder="1" applyAlignment="1">
      <alignment horizontal="center" vertical="center" shrinkToFit="1"/>
    </xf>
    <xf numFmtId="0" fontId="5" fillId="0" borderId="52" xfId="0" applyFont="1" applyBorder="1" applyAlignment="1" applyProtection="1">
      <alignment horizontal="center" vertical="center" shrinkToFit="1"/>
      <protection locked="0"/>
    </xf>
    <xf numFmtId="0" fontId="6" fillId="0" borderId="8"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 xfId="0" applyFont="1" applyBorder="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6" fillId="0" borderId="4" xfId="0" applyFont="1" applyBorder="1" applyAlignment="1">
      <alignment horizontal="distributed" vertical="center" shrinkToFit="1"/>
    </xf>
    <xf numFmtId="0" fontId="6" fillId="0" borderId="0" xfId="0" applyFont="1" applyAlignment="1">
      <alignment vertical="center" shrinkToFit="1"/>
    </xf>
    <xf numFmtId="0" fontId="8" fillId="0" borderId="2" xfId="0" applyFont="1" applyBorder="1" applyAlignment="1" applyProtection="1">
      <alignment horizontal="center" vertical="center" shrinkToFit="1"/>
      <protection locked="0"/>
    </xf>
    <xf numFmtId="0" fontId="6" fillId="0" borderId="0" xfId="0" applyFont="1" applyAlignment="1">
      <alignment horizontal="left" vertical="center" shrinkToFit="1"/>
    </xf>
    <xf numFmtId="0" fontId="6" fillId="0" borderId="8" xfId="0" applyFont="1" applyBorder="1" applyAlignment="1">
      <alignment horizontal="center" vertical="center"/>
    </xf>
    <xf numFmtId="177" fontId="7" fillId="0" borderId="29" xfId="0" applyNumberFormat="1" applyFont="1" applyBorder="1" applyAlignment="1">
      <alignment horizontal="center" vertical="center" shrinkToFit="1"/>
    </xf>
    <xf numFmtId="177" fontId="7" fillId="0" borderId="8" xfId="0" applyNumberFormat="1" applyFont="1" applyBorder="1" applyAlignment="1">
      <alignment horizontal="center" vertical="center" shrinkToFit="1"/>
    </xf>
    <xf numFmtId="0" fontId="8" fillId="0" borderId="2" xfId="0" applyFont="1" applyBorder="1" applyAlignment="1" applyProtection="1">
      <alignment horizontal="center" vertical="center"/>
      <protection locked="0"/>
    </xf>
    <xf numFmtId="0" fontId="8" fillId="0" borderId="12" xfId="0" applyFont="1" applyBorder="1" applyAlignment="1">
      <alignment horizontal="center" vertical="center" shrinkToFit="1"/>
    </xf>
    <xf numFmtId="0" fontId="6" fillId="0" borderId="9" xfId="0" applyFont="1" applyBorder="1" applyAlignment="1">
      <alignment horizontal="center" vertical="center"/>
    </xf>
    <xf numFmtId="0" fontId="6" fillId="0" borderId="1" xfId="0" applyFont="1" applyBorder="1" applyAlignment="1">
      <alignment horizontal="distributed" vertical="center"/>
    </xf>
    <xf numFmtId="0" fontId="6" fillId="0" borderId="29" xfId="0" applyFont="1" applyBorder="1" applyAlignment="1">
      <alignment horizontal="center" vertical="center" shrinkToFit="1"/>
    </xf>
    <xf numFmtId="0" fontId="8" fillId="0" borderId="30" xfId="0" applyFont="1" applyBorder="1" applyAlignment="1" applyProtection="1">
      <alignment horizontal="center" vertical="center" shrinkToFit="1"/>
      <protection locked="0"/>
    </xf>
    <xf numFmtId="177" fontId="8" fillId="0" borderId="12" xfId="0" applyNumberFormat="1" applyFont="1" applyBorder="1" applyAlignment="1" applyProtection="1">
      <alignment horizontal="center" vertical="center"/>
      <protection locked="0"/>
    </xf>
    <xf numFmtId="177" fontId="8" fillId="0" borderId="1" xfId="0" applyNumberFormat="1" applyFont="1" applyBorder="1" applyAlignment="1" applyProtection="1">
      <alignment horizontal="center" vertical="center"/>
      <protection locked="0"/>
    </xf>
    <xf numFmtId="179" fontId="5" fillId="0" borderId="52" xfId="0" applyNumberFormat="1" applyFont="1" applyBorder="1" applyAlignment="1" applyProtection="1">
      <alignment horizontal="center" vertical="center" shrinkToFit="1"/>
      <protection locked="0"/>
    </xf>
    <xf numFmtId="179" fontId="5" fillId="0" borderId="1" xfId="0" applyNumberFormat="1" applyFont="1" applyBorder="1" applyAlignment="1" applyProtection="1">
      <alignment horizontal="center" vertical="center" shrinkToFit="1"/>
      <protection locked="0"/>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7" fillId="0" borderId="29" xfId="0" applyFont="1" applyBorder="1" applyAlignment="1">
      <alignment horizontal="center" vertical="center"/>
    </xf>
    <xf numFmtId="0" fontId="7" fillId="0" borderId="8" xfId="0" applyFont="1" applyBorder="1" applyAlignment="1">
      <alignment horizontal="center" vertical="center"/>
    </xf>
    <xf numFmtId="0" fontId="7" fillId="0" borderId="30" xfId="0" applyFont="1" applyBorder="1" applyAlignment="1">
      <alignment horizontal="center" vertical="center"/>
    </xf>
    <xf numFmtId="0" fontId="6" fillId="0" borderId="17" xfId="0" applyFont="1" applyBorder="1" applyAlignment="1">
      <alignment horizontal="distributed" vertical="center"/>
    </xf>
    <xf numFmtId="0" fontId="6" fillId="0" borderId="0" xfId="0" applyFont="1" applyAlignment="1">
      <alignment horizontal="distributed" vertical="center"/>
    </xf>
    <xf numFmtId="0" fontId="6" fillId="0" borderId="18" xfId="0" applyFont="1" applyBorder="1" applyAlignment="1">
      <alignment horizontal="distributed" vertical="center"/>
    </xf>
    <xf numFmtId="0" fontId="6" fillId="0" borderId="20" xfId="0" applyFont="1" applyBorder="1" applyAlignment="1">
      <alignment horizontal="center" vertical="center"/>
    </xf>
    <xf numFmtId="49" fontId="8" fillId="0" borderId="2" xfId="0" applyNumberFormat="1" applyFont="1" applyBorder="1" applyAlignment="1" applyProtection="1">
      <alignment horizontal="center" vertical="center" wrapText="1"/>
      <protection locked="0"/>
    </xf>
    <xf numFmtId="178" fontId="7" fillId="0" borderId="2" xfId="0" applyNumberFormat="1" applyFont="1" applyBorder="1" applyAlignment="1">
      <alignment horizontal="center" vertical="center" shrinkToFit="1"/>
    </xf>
    <xf numFmtId="178" fontId="7" fillId="0" borderId="20" xfId="0" applyNumberFormat="1" applyFont="1" applyBorder="1" applyAlignment="1">
      <alignment horizontal="center" vertical="center" shrinkToFit="1"/>
    </xf>
    <xf numFmtId="0" fontId="6" fillId="0" borderId="1" xfId="0" applyFont="1" applyBorder="1" applyAlignment="1">
      <alignment horizontal="center" vertical="center"/>
    </xf>
    <xf numFmtId="0" fontId="4" fillId="0" borderId="33" xfId="0" applyFont="1" applyBorder="1" applyAlignment="1">
      <alignment horizontal="center" vertical="top" wrapText="1" shrinkToFit="1"/>
    </xf>
    <xf numFmtId="0" fontId="4" fillId="0" borderId="2" xfId="0" applyFont="1" applyBorder="1" applyAlignment="1">
      <alignment horizontal="center" vertical="top" wrapText="1" shrinkToFit="1"/>
    </xf>
    <xf numFmtId="0" fontId="14" fillId="0" borderId="48"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49" xfId="0" applyFont="1" applyBorder="1" applyAlignment="1">
      <alignment horizontal="center" vertical="center" shrinkToFit="1"/>
    </xf>
    <xf numFmtId="0" fontId="6" fillId="0" borderId="32" xfId="0" applyFont="1" applyBorder="1" applyAlignment="1">
      <alignment horizontal="distributed" vertical="center" shrinkToFit="1"/>
    </xf>
    <xf numFmtId="0" fontId="6" fillId="0" borderId="14" xfId="0" applyFont="1" applyBorder="1" applyAlignment="1">
      <alignment horizontal="distributed" vertical="center" shrinkToFit="1"/>
    </xf>
    <xf numFmtId="0" fontId="6" fillId="0" borderId="28" xfId="0" applyFont="1" applyBorder="1" applyAlignment="1">
      <alignment horizontal="distributed" vertical="center"/>
    </xf>
    <xf numFmtId="0" fontId="6" fillId="0" borderId="4" xfId="0" applyFont="1" applyBorder="1" applyAlignment="1">
      <alignment horizontal="distributed" vertical="center"/>
    </xf>
    <xf numFmtId="178" fontId="14" fillId="0" borderId="52" xfId="0" applyNumberFormat="1" applyFont="1" applyBorder="1" applyAlignment="1" applyProtection="1">
      <alignment horizontal="center" vertical="center"/>
      <protection locked="0"/>
    </xf>
    <xf numFmtId="178" fontId="14" fillId="0" borderId="1" xfId="0" applyNumberFormat="1" applyFont="1" applyBorder="1" applyAlignment="1" applyProtection="1">
      <alignment horizontal="center" vertical="center"/>
      <protection locked="0"/>
    </xf>
    <xf numFmtId="0" fontId="4" fillId="0" borderId="0" xfId="0" applyFont="1" applyAlignment="1">
      <alignment horizontal="left" vertical="top" wrapText="1"/>
    </xf>
    <xf numFmtId="0" fontId="6" fillId="0" borderId="16"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20" xfId="0" applyFont="1" applyBorder="1" applyAlignment="1">
      <alignment horizontal="left" vertical="center" wrapText="1" shrinkToFit="1"/>
    </xf>
    <xf numFmtId="0" fontId="8" fillId="0" borderId="52" xfId="0" applyFont="1" applyBorder="1" applyAlignment="1" applyProtection="1">
      <alignment horizontal="center" vertical="center" shrinkToFit="1"/>
      <protection locked="0"/>
    </xf>
    <xf numFmtId="0" fontId="6" fillId="0" borderId="22" xfId="0" applyFont="1" applyBorder="1" applyAlignment="1" applyProtection="1">
      <alignment horizontal="left" vertical="top" shrinkToFit="1"/>
      <protection locked="0"/>
    </xf>
    <xf numFmtId="0" fontId="6" fillId="0" borderId="23" xfId="0" applyFont="1" applyBorder="1" applyAlignment="1" applyProtection="1">
      <alignment horizontal="left" vertical="top" shrinkToFit="1"/>
      <protection locked="0"/>
    </xf>
    <xf numFmtId="0" fontId="6" fillId="0" borderId="24" xfId="0" applyFont="1" applyBorder="1" applyAlignment="1" applyProtection="1">
      <alignment horizontal="left" vertical="top" shrinkToFit="1"/>
      <protection locked="0"/>
    </xf>
    <xf numFmtId="0" fontId="4" fillId="0" borderId="17" xfId="0" applyFont="1" applyBorder="1" applyAlignment="1" applyProtection="1">
      <alignment horizontal="justify" vertical="top" wrapText="1"/>
      <protection locked="0"/>
    </xf>
    <xf numFmtId="0" fontId="4" fillId="0" borderId="0" xfId="0" applyFont="1" applyAlignment="1" applyProtection="1">
      <alignment horizontal="justify" vertical="top" wrapText="1"/>
      <protection locked="0"/>
    </xf>
    <xf numFmtId="0" fontId="4" fillId="0" borderId="10" xfId="0" applyFont="1" applyBorder="1" applyAlignment="1" applyProtection="1">
      <alignment horizontal="justify" vertical="top" wrapText="1"/>
      <protection locked="0"/>
    </xf>
    <xf numFmtId="0" fontId="4" fillId="0" borderId="25" xfId="0" applyFont="1" applyBorder="1" applyAlignment="1" applyProtection="1">
      <alignment horizontal="justify" vertical="top" wrapText="1"/>
      <protection locked="0"/>
    </xf>
    <xf numFmtId="0" fontId="4" fillId="0" borderId="26" xfId="0" applyFont="1" applyBorder="1" applyAlignment="1" applyProtection="1">
      <alignment horizontal="justify" vertical="top" wrapText="1"/>
      <protection locked="0"/>
    </xf>
    <xf numFmtId="0" fontId="4" fillId="0" borderId="27" xfId="0" applyFont="1" applyBorder="1" applyAlignment="1" applyProtection="1">
      <alignment horizontal="justify" vertical="top" wrapText="1"/>
      <protection locked="0"/>
    </xf>
    <xf numFmtId="0" fontId="6" fillId="0" borderId="33" xfId="0" applyFont="1" applyBorder="1" applyAlignment="1">
      <alignment horizontal="center" vertical="center" shrinkToFit="1"/>
    </xf>
    <xf numFmtId="0" fontId="6" fillId="0" borderId="20" xfId="0" applyFont="1" applyBorder="1" applyAlignment="1">
      <alignment horizontal="center" vertical="center" shrinkToFit="1"/>
    </xf>
    <xf numFmtId="0" fontId="12" fillId="0" borderId="0" xfId="0" applyFont="1" applyAlignment="1">
      <alignment horizontal="center" vertical="top" wrapText="1"/>
    </xf>
    <xf numFmtId="0" fontId="4" fillId="0" borderId="0" xfId="0" applyFont="1" applyAlignment="1">
      <alignment horizontal="center" wrapText="1"/>
    </xf>
    <xf numFmtId="0" fontId="6" fillId="0" borderId="3" xfId="0" applyFont="1" applyBorder="1" applyAlignment="1">
      <alignment horizontal="center" vertical="center"/>
    </xf>
    <xf numFmtId="0" fontId="6" fillId="0" borderId="12" xfId="0" applyFont="1" applyBorder="1" applyAlignment="1">
      <alignment horizontal="distributed" vertical="center"/>
    </xf>
    <xf numFmtId="177" fontId="14" fillId="0" borderId="51" xfId="0" applyNumberFormat="1" applyFont="1" applyBorder="1" applyAlignment="1" applyProtection="1">
      <alignment horizontal="center" vertical="center"/>
      <protection locked="0"/>
    </xf>
    <xf numFmtId="177" fontId="14" fillId="0" borderId="8" xfId="0" applyNumberFormat="1" applyFont="1" applyBorder="1" applyAlignment="1" applyProtection="1">
      <alignment horizontal="center" vertical="center"/>
      <protection locked="0"/>
    </xf>
    <xf numFmtId="0" fontId="6" fillId="0" borderId="13" xfId="0" applyFont="1" applyBorder="1" applyAlignment="1">
      <alignment horizontal="distributed" vertical="center" wrapText="1" shrinkToFit="1"/>
    </xf>
    <xf numFmtId="0" fontId="6" fillId="0" borderId="11" xfId="0" applyFont="1" applyBorder="1" applyAlignment="1">
      <alignment horizontal="distributed" vertical="center" wrapText="1" shrinkToFit="1"/>
    </xf>
    <xf numFmtId="0" fontId="6" fillId="0" borderId="13" xfId="0" applyFont="1" applyBorder="1" applyAlignment="1">
      <alignment horizontal="distributed" vertical="center" shrinkToFit="1"/>
    </xf>
    <xf numFmtId="0" fontId="6" fillId="0" borderId="11" xfId="0" applyFont="1" applyBorder="1" applyAlignment="1">
      <alignment horizontal="distributed" vertical="center" shrinkToFit="1"/>
    </xf>
    <xf numFmtId="0" fontId="6" fillId="0" borderId="14" xfId="0" applyFont="1" applyBorder="1" applyAlignment="1">
      <alignment horizontal="center" vertical="center"/>
    </xf>
    <xf numFmtId="0" fontId="6" fillId="0" borderId="15" xfId="0" applyFont="1" applyBorder="1" applyAlignment="1">
      <alignment horizontal="center" vertical="center"/>
    </xf>
    <xf numFmtId="178" fontId="3" fillId="0" borderId="33" xfId="0" applyNumberFormat="1" applyFont="1" applyBorder="1" applyAlignment="1">
      <alignment horizontal="center" vertical="center" shrinkToFit="1"/>
    </xf>
    <xf numFmtId="178" fontId="3" fillId="0" borderId="2" xfId="0" applyNumberFormat="1" applyFont="1" applyBorder="1" applyAlignment="1">
      <alignment horizontal="center" vertical="center" shrinkToFit="1"/>
    </xf>
    <xf numFmtId="178" fontId="3" fillId="0" borderId="20" xfId="0" applyNumberFormat="1" applyFont="1" applyBorder="1" applyAlignment="1">
      <alignment horizontal="center" vertical="center" shrinkToFit="1"/>
    </xf>
    <xf numFmtId="178" fontId="3" fillId="0" borderId="12" xfId="0" applyNumberFormat="1" applyFont="1" applyBorder="1" applyAlignment="1">
      <alignment horizontal="center" vertical="center" shrinkToFit="1"/>
    </xf>
    <xf numFmtId="178" fontId="3" fillId="0" borderId="1" xfId="0" applyNumberFormat="1" applyFont="1" applyBorder="1" applyAlignment="1">
      <alignment horizontal="center" vertical="center" shrinkToFit="1"/>
    </xf>
    <xf numFmtId="178" fontId="3" fillId="0" borderId="3" xfId="0" applyNumberFormat="1" applyFont="1" applyBorder="1" applyAlignment="1">
      <alignment horizontal="center" vertical="center" shrinkToFit="1"/>
    </xf>
    <xf numFmtId="0" fontId="6" fillId="0" borderId="34" xfId="0" applyFont="1" applyBorder="1" applyAlignment="1">
      <alignment horizontal="left" vertical="center" wrapText="1" shrinkToFit="1"/>
    </xf>
    <xf numFmtId="0" fontId="6" fillId="0" borderId="35" xfId="0" applyFont="1" applyBorder="1" applyAlignment="1">
      <alignment horizontal="left" vertical="center" wrapText="1" shrinkToFit="1"/>
    </xf>
    <xf numFmtId="177" fontId="8" fillId="0" borderId="29" xfId="0" applyNumberFormat="1" applyFont="1" applyBorder="1" applyAlignment="1">
      <alignment horizontal="center" vertical="center" shrinkToFit="1"/>
    </xf>
    <xf numFmtId="177" fontId="8" fillId="0" borderId="8" xfId="0" applyNumberFormat="1" applyFont="1" applyBorder="1" applyAlignment="1">
      <alignment horizontal="center" vertical="center" shrinkToFit="1"/>
    </xf>
    <xf numFmtId="0" fontId="14" fillId="0" borderId="3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177" fontId="8" fillId="0" borderId="36" xfId="0" applyNumberFormat="1" applyFont="1" applyBorder="1" applyAlignment="1">
      <alignment horizontal="center" vertical="center"/>
    </xf>
    <xf numFmtId="177" fontId="8" fillId="0" borderId="0" xfId="0" applyNumberFormat="1" applyFont="1" applyAlignment="1">
      <alignment horizontal="center" vertical="center"/>
    </xf>
    <xf numFmtId="0" fontId="6" fillId="0" borderId="19" xfId="0" applyFont="1" applyBorder="1" applyAlignment="1">
      <alignment horizontal="distributed" vertical="center" wrapText="1" shrinkToFit="1"/>
    </xf>
    <xf numFmtId="0" fontId="6" fillId="0" borderId="2" xfId="0" applyFont="1" applyBorder="1" applyAlignment="1">
      <alignment horizontal="distributed" vertical="center" wrapText="1" shrinkToFit="1"/>
    </xf>
    <xf numFmtId="0" fontId="6" fillId="0" borderId="20" xfId="0" applyFont="1" applyBorder="1" applyAlignment="1">
      <alignment horizontal="distributed" vertical="center" wrapText="1" shrinkToFit="1"/>
    </xf>
    <xf numFmtId="178" fontId="14" fillId="0" borderId="33" xfId="0" applyNumberFormat="1" applyFont="1" applyBorder="1" applyAlignment="1">
      <alignment horizontal="center" vertical="center" wrapText="1" shrinkToFit="1"/>
    </xf>
    <xf numFmtId="178" fontId="14" fillId="0" borderId="2" xfId="0" applyNumberFormat="1" applyFont="1" applyBorder="1" applyAlignment="1">
      <alignment horizontal="center" vertical="center" wrapText="1" shrinkToFit="1"/>
    </xf>
    <xf numFmtId="178" fontId="14" fillId="0" borderId="20" xfId="0" applyNumberFormat="1" applyFont="1" applyBorder="1" applyAlignment="1">
      <alignment horizontal="center" vertical="center" wrapText="1" shrinkToFit="1"/>
    </xf>
    <xf numFmtId="178" fontId="7" fillId="0" borderId="8" xfId="0" applyNumberFormat="1" applyFont="1" applyBorder="1" applyAlignment="1">
      <alignment horizontal="center" vertical="center" shrinkToFit="1"/>
    </xf>
    <xf numFmtId="178" fontId="7" fillId="0" borderId="9" xfId="0" applyNumberFormat="1" applyFont="1" applyBorder="1" applyAlignment="1">
      <alignment horizontal="center" vertical="center" shrinkToFit="1"/>
    </xf>
    <xf numFmtId="0" fontId="7" fillId="0" borderId="37" xfId="0" applyFont="1" applyBorder="1" applyAlignment="1">
      <alignment horizontal="center"/>
    </xf>
    <xf numFmtId="0" fontId="7" fillId="0" borderId="38" xfId="0" applyFont="1" applyBorder="1" applyAlignment="1">
      <alignment horizontal="center"/>
    </xf>
    <xf numFmtId="0" fontId="6" fillId="0" borderId="39" xfId="0" applyFont="1" applyBorder="1" applyAlignment="1">
      <alignment horizontal="distributed" vertical="center" shrinkToFit="1"/>
    </xf>
    <xf numFmtId="0" fontId="6" fillId="0" borderId="40" xfId="0" quotePrefix="1" applyFont="1" applyBorder="1" applyAlignment="1">
      <alignment horizontal="distributed" vertical="center" shrinkToFit="1"/>
    </xf>
    <xf numFmtId="0" fontId="6" fillId="0" borderId="41" xfId="0" quotePrefix="1" applyFont="1" applyBorder="1" applyAlignment="1">
      <alignment horizontal="distributed" vertical="center" shrinkToFit="1"/>
    </xf>
    <xf numFmtId="178" fontId="5" fillId="0" borderId="42" xfId="0" applyNumberFormat="1" applyFont="1" applyBorder="1" applyAlignment="1">
      <alignment horizontal="center" vertical="center" shrinkToFit="1"/>
    </xf>
    <xf numFmtId="178" fontId="5" fillId="0" borderId="40" xfId="0" applyNumberFormat="1" applyFont="1" applyBorder="1" applyAlignment="1">
      <alignment horizontal="center" vertical="center" shrinkToFit="1"/>
    </xf>
    <xf numFmtId="178" fontId="5" fillId="0" borderId="41" xfId="0" applyNumberFormat="1" applyFont="1" applyBorder="1" applyAlignment="1">
      <alignment horizontal="center" vertical="center" shrinkToFit="1"/>
    </xf>
    <xf numFmtId="178" fontId="5" fillId="0" borderId="43" xfId="0" applyNumberFormat="1" applyFont="1" applyBorder="1" applyAlignment="1">
      <alignment horizontal="center" vertical="center" shrinkToFit="1"/>
    </xf>
    <xf numFmtId="0" fontId="14" fillId="0" borderId="28" xfId="0" applyFont="1" applyBorder="1" applyAlignment="1">
      <alignment horizontal="distributed" vertical="center" shrinkToFit="1"/>
    </xf>
    <xf numFmtId="0" fontId="14" fillId="0" borderId="1" xfId="0" applyFont="1" applyBorder="1" applyAlignment="1">
      <alignment horizontal="distributed" vertical="center" shrinkToFit="1"/>
    </xf>
    <xf numFmtId="0" fontId="14" fillId="0" borderId="4" xfId="0" applyFont="1" applyBorder="1" applyAlignment="1">
      <alignment horizontal="distributed" vertical="center" shrinkToFit="1"/>
    </xf>
    <xf numFmtId="0" fontId="0" fillId="0" borderId="1" xfId="0" applyBorder="1"/>
    <xf numFmtId="0" fontId="17" fillId="0" borderId="1" xfId="0" applyFont="1" applyBorder="1" applyProtection="1">
      <protection locked="0"/>
    </xf>
    <xf numFmtId="0" fontId="17" fillId="0" borderId="3" xfId="0" applyFont="1" applyBorder="1" applyProtection="1">
      <protection locked="0"/>
    </xf>
    <xf numFmtId="0" fontId="6" fillId="0" borderId="2" xfId="0" applyFont="1" applyBorder="1" applyAlignment="1">
      <alignment horizontal="center"/>
    </xf>
    <xf numFmtId="0" fontId="6" fillId="0" borderId="20" xfId="0" applyFont="1" applyBorder="1" applyAlignment="1">
      <alignment horizontal="center"/>
    </xf>
    <xf numFmtId="0" fontId="6" fillId="0" borderId="6" xfId="0" applyFont="1" applyBorder="1" applyAlignment="1">
      <alignment horizontal="distributed" vertical="center"/>
    </xf>
    <xf numFmtId="0" fontId="6" fillId="0" borderId="34" xfId="0" applyFont="1" applyBorder="1" applyAlignment="1">
      <alignment horizontal="distributed" vertical="center" shrinkToFit="1"/>
    </xf>
    <xf numFmtId="0" fontId="6" fillId="0" borderId="35" xfId="0" applyFont="1" applyBorder="1" applyAlignment="1">
      <alignment horizontal="distributed" vertical="center" shrinkToFit="1"/>
    </xf>
    <xf numFmtId="0" fontId="6" fillId="0" borderId="12" xfId="0" applyFont="1" applyBorder="1" applyAlignment="1">
      <alignment horizontal="distributed" vertical="center" shrinkToFit="1"/>
    </xf>
    <xf numFmtId="0" fontId="6" fillId="0" borderId="6" xfId="0" applyFont="1" applyBorder="1" applyAlignment="1">
      <alignment horizontal="distributed" vertical="center" shrinkToFit="1"/>
    </xf>
    <xf numFmtId="179" fontId="3" fillId="0" borderId="12" xfId="0" applyNumberFormat="1" applyFont="1" applyBorder="1" applyAlignment="1" applyProtection="1">
      <alignment horizontal="center" vertical="center" shrinkToFit="1"/>
      <protection locked="0"/>
    </xf>
    <xf numFmtId="179" fontId="3" fillId="0" borderId="1" xfId="0" applyNumberFormat="1" applyFont="1" applyBorder="1" applyAlignment="1" applyProtection="1">
      <alignment horizontal="center" vertical="center" shrinkToFit="1"/>
      <protection locked="0"/>
    </xf>
    <xf numFmtId="179" fontId="3" fillId="0" borderId="4" xfId="0" applyNumberFormat="1" applyFont="1" applyBorder="1" applyAlignment="1" applyProtection="1">
      <alignment horizontal="center" vertical="center" shrinkToFit="1"/>
      <protection locked="0"/>
    </xf>
    <xf numFmtId="0" fontId="0" fillId="0" borderId="2" xfId="0" applyBorder="1" applyAlignment="1">
      <alignment horizontal="distributed" vertical="center" wrapText="1" shrinkToFit="1"/>
    </xf>
    <xf numFmtId="0" fontId="0" fillId="0" borderId="20" xfId="0" applyBorder="1" applyAlignment="1">
      <alignment horizontal="distributed" vertical="center" wrapText="1" shrinkToFit="1"/>
    </xf>
    <xf numFmtId="0" fontId="4" fillId="0" borderId="2" xfId="0" applyFont="1" applyBorder="1" applyAlignment="1" applyProtection="1">
      <alignment horizontal="center"/>
      <protection locked="0"/>
    </xf>
    <xf numFmtId="0" fontId="7" fillId="0" borderId="45" xfId="0" applyFont="1" applyBorder="1" applyAlignment="1">
      <alignment horizontal="center"/>
    </xf>
    <xf numFmtId="0" fontId="5" fillId="0" borderId="12" xfId="0" applyFont="1" applyBorder="1" applyAlignment="1" applyProtection="1">
      <alignment horizontal="center" vertical="center" shrinkToFit="1"/>
      <protection locked="0"/>
    </xf>
    <xf numFmtId="0" fontId="6" fillId="0" borderId="4" xfId="0" applyFont="1" applyBorder="1" applyAlignment="1">
      <alignment horizontal="center" vertical="center"/>
    </xf>
    <xf numFmtId="0" fontId="6" fillId="0" borderId="46" xfId="0" applyFont="1" applyBorder="1" applyAlignment="1">
      <alignment horizontal="distributed" vertical="center" wrapText="1" shrinkToFit="1"/>
    </xf>
    <xf numFmtId="0" fontId="6" fillId="0" borderId="47" xfId="0" applyFont="1" applyBorder="1" applyAlignment="1">
      <alignment horizontal="distributed" vertical="center" wrapText="1" shrinkToFit="1"/>
    </xf>
    <xf numFmtId="0" fontId="6" fillId="0" borderId="0" xfId="0" applyFont="1" applyAlignment="1">
      <alignment horizontal="left" vertical="top" wrapText="1"/>
    </xf>
    <xf numFmtId="0" fontId="6" fillId="0" borderId="0" xfId="0" applyFont="1" applyAlignment="1">
      <alignment horizontal="center" wrapText="1"/>
    </xf>
    <xf numFmtId="0" fontId="6" fillId="0" borderId="44" xfId="0" applyFont="1" applyBorder="1" applyAlignment="1">
      <alignment horizontal="center" vertical="center" shrinkToFit="1"/>
    </xf>
    <xf numFmtId="0" fontId="6" fillId="0" borderId="28" xfId="0" applyFont="1" applyBorder="1" applyAlignment="1">
      <alignment horizontal="distributed" vertical="center" wrapText="1" shrinkToFit="1"/>
    </xf>
    <xf numFmtId="0" fontId="6" fillId="0" borderId="1" xfId="0" applyFont="1" applyBorder="1" applyAlignment="1">
      <alignment horizontal="distributed" vertical="center" wrapText="1" shrinkToFit="1"/>
    </xf>
    <xf numFmtId="0" fontId="6" fillId="0" borderId="4" xfId="0" applyFont="1" applyBorder="1" applyAlignment="1">
      <alignment horizontal="distributed" vertical="center" wrapText="1" shrinkToFit="1"/>
    </xf>
    <xf numFmtId="0" fontId="8" fillId="0" borderId="6" xfId="0" applyFont="1" applyBorder="1" applyAlignment="1" applyProtection="1">
      <alignment horizontal="center" vertical="center" shrinkToFit="1"/>
      <protection locked="0"/>
    </xf>
    <xf numFmtId="0" fontId="6" fillId="0" borderId="25" xfId="0" applyFont="1" applyBorder="1" applyAlignment="1" applyProtection="1">
      <alignment horizontal="left" vertical="center" shrinkToFit="1"/>
      <protection locked="0"/>
    </xf>
    <xf numFmtId="0" fontId="6" fillId="0" borderId="26" xfId="0" applyFont="1" applyBorder="1" applyAlignment="1" applyProtection="1">
      <alignment horizontal="left" vertical="center" shrinkToFit="1"/>
      <protection locked="0"/>
    </xf>
    <xf numFmtId="0" fontId="6" fillId="0" borderId="27" xfId="0" applyFont="1" applyBorder="1" applyAlignment="1" applyProtection="1">
      <alignment horizontal="left" vertical="center" shrinkToFit="1"/>
      <protection locked="0"/>
    </xf>
    <xf numFmtId="0" fontId="6" fillId="0" borderId="17" xfId="0" applyFont="1" applyBorder="1" applyAlignment="1" applyProtection="1">
      <alignment vertical="top" shrinkToFit="1"/>
      <protection locked="0"/>
    </xf>
    <xf numFmtId="0" fontId="6" fillId="0" borderId="0" xfId="0" applyFont="1" applyAlignment="1" applyProtection="1">
      <alignment vertical="top" shrinkToFit="1"/>
      <protection locked="0"/>
    </xf>
    <xf numFmtId="0" fontId="6" fillId="0" borderId="10" xfId="0" applyFont="1" applyBorder="1" applyAlignment="1" applyProtection="1">
      <alignment vertical="top" shrinkToFit="1"/>
      <protection locked="0"/>
    </xf>
    <xf numFmtId="178" fontId="7" fillId="0" borderId="12"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178" fontId="7" fillId="0" borderId="3" xfId="0" applyNumberFormat="1" applyFont="1" applyBorder="1" applyAlignment="1">
      <alignment horizontal="center" vertical="center" shrinkToFit="1"/>
    </xf>
    <xf numFmtId="177" fontId="7" fillId="0" borderId="9" xfId="0" applyNumberFormat="1" applyFont="1" applyBorder="1" applyAlignment="1">
      <alignment horizontal="center" vertical="center" shrinkToFit="1"/>
    </xf>
    <xf numFmtId="0" fontId="7" fillId="0" borderId="2" xfId="0" applyFont="1" applyBorder="1" applyAlignment="1">
      <alignment horizontal="center" vertical="center"/>
    </xf>
    <xf numFmtId="0" fontId="7" fillId="0" borderId="5" xfId="0" applyFont="1" applyBorder="1" applyAlignment="1">
      <alignment horizontal="center" vertical="center"/>
    </xf>
    <xf numFmtId="177" fontId="8" fillId="0" borderId="33" xfId="0" applyNumberFormat="1" applyFont="1" applyBorder="1" applyAlignment="1">
      <alignment horizontal="center" vertical="center" shrinkToFit="1"/>
    </xf>
    <xf numFmtId="177" fontId="8" fillId="0" borderId="2" xfId="0" applyNumberFormat="1" applyFont="1" applyBorder="1" applyAlignment="1">
      <alignment horizontal="center" vertical="center" shrinkToFit="1"/>
    </xf>
    <xf numFmtId="177" fontId="8" fillId="0" borderId="20" xfId="0" applyNumberFormat="1" applyFont="1" applyBorder="1" applyAlignment="1">
      <alignment horizontal="center" vertical="center" shrinkToFit="1"/>
    </xf>
    <xf numFmtId="177" fontId="7" fillId="0" borderId="1" xfId="0" applyNumberFormat="1" applyFont="1" applyBorder="1" applyAlignment="1">
      <alignment horizontal="center" vertical="center" shrinkToFit="1"/>
    </xf>
    <xf numFmtId="177" fontId="7" fillId="0" borderId="3" xfId="0" applyNumberFormat="1" applyFont="1" applyBorder="1" applyAlignment="1">
      <alignment horizontal="center" vertical="center" shrinkToFit="1"/>
    </xf>
    <xf numFmtId="182" fontId="25" fillId="0" borderId="12" xfId="0" applyNumberFormat="1" applyFont="1" applyBorder="1" applyAlignment="1">
      <alignment horizontal="center" vertical="center" wrapText="1"/>
    </xf>
    <xf numFmtId="182" fontId="22" fillId="0" borderId="4" xfId="0" applyNumberFormat="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pattFill prst="pct50">
          <a:fgClr>
            <a:srgbClr val="000000"/>
          </a:fgClr>
          <a:bgClr>
            <a:srgbClr val="FFFFFF"/>
          </a:bgClr>
        </a:pattFill>
        <a:ln w="9525" cap="flat" cmpd="sng" algn="ctr">
          <a:pattFill prst="pct50">
            <a:fgClr>
              <a:srgbClr val="000000"/>
            </a:fgClr>
            <a:bgClr>
              <a:srgbClr val="FFFFFF"/>
            </a:bgClr>
          </a:patt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pattFill prst="pct50">
          <a:fgClr>
            <a:srgbClr val="000000"/>
          </a:fgClr>
          <a:bgClr>
            <a:srgbClr val="FFFFFF"/>
          </a:bgClr>
        </a:pattFill>
        <a:ln w="9525" cap="flat" cmpd="sng" algn="ctr">
          <a:pattFill prst="pct50">
            <a:fgClr>
              <a:srgbClr val="000000"/>
            </a:fgClr>
            <a:bgClr>
              <a:srgbClr val="FFFFFF"/>
            </a:bgClr>
          </a:patt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76"/>
  <sheetViews>
    <sheetView tabSelected="1" view="pageBreakPreview" zoomScale="85" zoomScaleNormal="85" zoomScaleSheetLayoutView="85" workbookViewId="0">
      <selection activeCell="Y3" sqref="Y3:AB3"/>
    </sheetView>
  </sheetViews>
  <sheetFormatPr defaultColWidth="9" defaultRowHeight="13"/>
  <cols>
    <col min="1" max="24" width="2.453125" style="1" customWidth="1"/>
    <col min="25" max="25" width="4.90625" style="1" customWidth="1"/>
    <col min="26" max="26" width="2.453125" style="1" customWidth="1"/>
    <col min="27" max="27" width="3.26953125" style="1" customWidth="1"/>
    <col min="28" max="34" width="2.453125" style="1" customWidth="1"/>
    <col min="35" max="35" width="3.26953125" style="1" customWidth="1"/>
    <col min="36" max="56" width="6.90625" style="1" hidden="1" customWidth="1"/>
    <col min="57" max="57" width="6.90625" style="1" customWidth="1"/>
    <col min="58" max="16384" width="9" style="1"/>
  </cols>
  <sheetData>
    <row r="1" spans="1:50" ht="20.149999999999999" customHeight="1">
      <c r="A1" s="79" t="s">
        <v>134</v>
      </c>
    </row>
    <row r="2" spans="1:50" ht="27" customHeight="1">
      <c r="B2" s="3"/>
      <c r="D2" s="3"/>
      <c r="E2" s="90" t="s">
        <v>30</v>
      </c>
      <c r="F2" s="90"/>
      <c r="G2" s="90"/>
      <c r="H2" s="90"/>
      <c r="I2" s="90"/>
      <c r="J2" s="90"/>
      <c r="K2" s="90"/>
      <c r="L2" s="90"/>
      <c r="M2" s="90"/>
      <c r="N2" s="90"/>
      <c r="O2" s="90"/>
      <c r="P2" s="90"/>
      <c r="Q2" s="90"/>
      <c r="R2" s="90"/>
      <c r="S2" s="90"/>
      <c r="T2" s="90"/>
      <c r="U2" s="90"/>
      <c r="V2" s="90"/>
      <c r="W2" s="90"/>
      <c r="X2" s="90"/>
      <c r="Y2" s="90"/>
      <c r="Z2" s="90"/>
      <c r="AA2" s="90"/>
      <c r="AB2" s="90"/>
      <c r="AC2" s="90"/>
      <c r="AD2" s="90"/>
      <c r="AE2" s="38"/>
      <c r="AF2" s="81"/>
      <c r="AG2" s="81"/>
      <c r="AH2" s="81"/>
      <c r="AI2" s="81"/>
      <c r="AL2" s="3"/>
    </row>
    <row r="3" spans="1:50" ht="22.5" customHeight="1">
      <c r="V3" s="91" t="s">
        <v>100</v>
      </c>
      <c r="W3" s="91"/>
      <c r="X3" s="91"/>
      <c r="Y3" s="92"/>
      <c r="Z3" s="92"/>
      <c r="AA3" s="92"/>
      <c r="AB3" s="92"/>
      <c r="AC3" s="7" t="s">
        <v>0</v>
      </c>
      <c r="AD3" s="92"/>
      <c r="AE3" s="92"/>
      <c r="AF3" s="7" t="s">
        <v>1</v>
      </c>
      <c r="AG3" s="92"/>
      <c r="AH3" s="92"/>
      <c r="AI3" s="7" t="s">
        <v>8</v>
      </c>
      <c r="AL3" s="4"/>
    </row>
    <row r="4" spans="1:50" ht="13.5" customHeight="1">
      <c r="B4" s="133" t="s">
        <v>4</v>
      </c>
      <c r="C4" s="133"/>
      <c r="D4" s="133"/>
      <c r="E4" s="133"/>
      <c r="F4" s="147"/>
      <c r="G4" s="147"/>
      <c r="H4" s="147"/>
      <c r="I4" s="147"/>
      <c r="J4" s="147"/>
      <c r="K4" s="147"/>
      <c r="L4" s="147"/>
      <c r="M4" s="147"/>
      <c r="N4" s="133" t="s">
        <v>5</v>
      </c>
      <c r="O4" s="133"/>
      <c r="P4" s="133"/>
      <c r="Q4" s="133"/>
      <c r="Y4" s="87"/>
      <c r="Z4" s="87"/>
      <c r="AA4" s="87"/>
      <c r="AB4" s="87"/>
    </row>
    <row r="5" spans="1:50" ht="20.25" customHeight="1">
      <c r="B5" s="133"/>
      <c r="C5" s="133"/>
      <c r="D5" s="133"/>
      <c r="E5" s="133"/>
      <c r="F5" s="147"/>
      <c r="G5" s="147"/>
      <c r="H5" s="147"/>
      <c r="I5" s="147"/>
      <c r="J5" s="147"/>
      <c r="K5" s="147"/>
      <c r="L5" s="147"/>
      <c r="M5" s="147"/>
      <c r="N5" s="133"/>
      <c r="O5" s="133"/>
      <c r="P5" s="133"/>
      <c r="Q5" s="133"/>
      <c r="V5" s="2"/>
      <c r="W5" s="2"/>
      <c r="X5" s="107" t="s">
        <v>6</v>
      </c>
      <c r="Y5" s="107"/>
      <c r="Z5" s="107"/>
      <c r="AA5" s="107"/>
      <c r="AB5" s="107"/>
      <c r="AC5" s="107"/>
      <c r="AD5" s="107"/>
      <c r="AE5" s="107"/>
      <c r="AF5" s="107"/>
      <c r="AG5" s="107"/>
      <c r="AH5" s="2"/>
      <c r="AI5" s="2"/>
    </row>
    <row r="6" spans="1:50" ht="6.75" customHeight="1"/>
    <row r="7" spans="1:50" ht="13.5" customHeight="1">
      <c r="T7" s="154" t="s">
        <v>7</v>
      </c>
      <c r="U7" s="154"/>
      <c r="V7" s="154"/>
      <c r="W7" s="154"/>
      <c r="X7" s="154"/>
      <c r="Y7" s="147"/>
      <c r="Z7" s="147"/>
      <c r="AA7" s="147"/>
      <c r="AB7" s="147"/>
      <c r="AC7" s="147"/>
      <c r="AD7" s="147"/>
      <c r="AE7" s="147"/>
      <c r="AF7" s="147"/>
      <c r="AG7" s="147"/>
      <c r="AH7" s="152"/>
      <c r="AI7" s="152"/>
    </row>
    <row r="8" spans="1:50" ht="13.5" customHeight="1">
      <c r="T8" s="154"/>
      <c r="U8" s="154"/>
      <c r="V8" s="154"/>
      <c r="W8" s="154"/>
      <c r="X8" s="154"/>
      <c r="Y8" s="153"/>
      <c r="Z8" s="153"/>
      <c r="AA8" s="153"/>
      <c r="AB8" s="153"/>
      <c r="AC8" s="153"/>
      <c r="AD8" s="153"/>
      <c r="AE8" s="153"/>
      <c r="AF8" s="153"/>
      <c r="AG8" s="153"/>
      <c r="AH8" s="152"/>
      <c r="AI8" s="152"/>
    </row>
    <row r="9" spans="1:50" ht="7.5" customHeight="1" thickBot="1">
      <c r="U9" s="12"/>
      <c r="V9" s="12"/>
      <c r="W9" s="12"/>
      <c r="X9" s="12"/>
      <c r="Z9" s="26"/>
      <c r="AA9" s="26"/>
      <c r="AB9" s="26"/>
      <c r="AC9" s="26"/>
      <c r="AD9" s="26"/>
      <c r="AE9" s="26"/>
      <c r="AF9" s="26"/>
      <c r="AG9" s="26"/>
      <c r="AH9" s="12"/>
      <c r="AI9" s="12"/>
    </row>
    <row r="10" spans="1:50" ht="20.149999999999999" customHeight="1">
      <c r="A10" s="148" t="s">
        <v>141</v>
      </c>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50"/>
      <c r="AW10" s="1" t="str">
        <f>TEXT(O12,"0#")</f>
        <v>0</v>
      </c>
    </row>
    <row r="11" spans="1:50" ht="20.149999999999999" customHeight="1">
      <c r="A11" s="139" t="s">
        <v>31</v>
      </c>
      <c r="B11" s="140"/>
      <c r="C11" s="140"/>
      <c r="D11" s="140"/>
      <c r="E11" s="140"/>
      <c r="F11" s="140"/>
      <c r="G11" s="140"/>
      <c r="H11" s="151"/>
      <c r="I11" s="159" t="str">
        <f>IF(Y3="","",Y3)</f>
        <v/>
      </c>
      <c r="J11" s="142"/>
      <c r="K11" s="142"/>
      <c r="L11" s="142"/>
      <c r="M11" s="142"/>
      <c r="N11" s="155" t="s">
        <v>0</v>
      </c>
      <c r="O11" s="155"/>
      <c r="P11" s="86"/>
      <c r="Q11" s="86"/>
      <c r="R11" s="144" t="s">
        <v>1</v>
      </c>
      <c r="S11" s="144"/>
      <c r="T11" s="86"/>
      <c r="U11" s="86"/>
      <c r="V11" s="144" t="s">
        <v>26</v>
      </c>
      <c r="W11" s="144"/>
      <c r="X11" s="32"/>
      <c r="Y11" s="34"/>
      <c r="Z11" s="34"/>
      <c r="AA11" s="33"/>
      <c r="AB11" s="162" t="s">
        <v>20</v>
      </c>
      <c r="AC11" s="144"/>
      <c r="AD11" s="144"/>
      <c r="AE11" s="86"/>
      <c r="AF11" s="86"/>
      <c r="AG11" s="86"/>
      <c r="AH11" s="86"/>
      <c r="AI11" s="163"/>
      <c r="AV11" s="1" t="s">
        <v>127</v>
      </c>
      <c r="AW11" s="76" t="str">
        <f>P11&amp;AV11&amp;T11</f>
        <v>/</v>
      </c>
    </row>
    <row r="12" spans="1:50" ht="20.149999999999999" customHeight="1">
      <c r="A12" s="139" t="s">
        <v>32</v>
      </c>
      <c r="B12" s="140"/>
      <c r="C12" s="140"/>
      <c r="D12" s="140"/>
      <c r="E12" s="140"/>
      <c r="F12" s="140"/>
      <c r="G12" s="140"/>
      <c r="H12" s="140"/>
      <c r="I12" s="123"/>
      <c r="J12" s="98"/>
      <c r="K12" s="98"/>
      <c r="L12" s="98"/>
      <c r="M12" s="180" t="s">
        <v>2</v>
      </c>
      <c r="N12" s="180"/>
      <c r="O12" s="102"/>
      <c r="P12" s="102"/>
      <c r="Q12" s="102"/>
      <c r="R12" s="102"/>
      <c r="S12" s="102"/>
      <c r="T12" s="99" t="s">
        <v>3</v>
      </c>
      <c r="U12" s="99"/>
      <c r="V12" s="99"/>
      <c r="W12" s="19"/>
      <c r="X12" s="19"/>
      <c r="Y12" s="19"/>
      <c r="Z12" s="34"/>
      <c r="AA12" s="34"/>
      <c r="AB12" s="34"/>
      <c r="AC12" s="8"/>
      <c r="AD12" s="8"/>
      <c r="AE12" s="8"/>
      <c r="AF12" s="8"/>
      <c r="AG12" s="8"/>
      <c r="AH12" s="8"/>
      <c r="AI12" s="15"/>
      <c r="AL12" s="1" t="s">
        <v>142</v>
      </c>
      <c r="AV12" s="1" t="s">
        <v>128</v>
      </c>
      <c r="AW12" s="76" t="str">
        <f>I12&amp;AV12&amp;AW10</f>
        <v>:0</v>
      </c>
    </row>
    <row r="13" spans="1:50" ht="20.149999999999999" customHeight="1">
      <c r="A13" s="188" t="s">
        <v>33</v>
      </c>
      <c r="B13" s="161"/>
      <c r="C13" s="161"/>
      <c r="D13" s="161"/>
      <c r="E13" s="161"/>
      <c r="F13" s="161"/>
      <c r="G13" s="161"/>
      <c r="H13" s="189"/>
      <c r="I13" s="158"/>
      <c r="J13" s="158"/>
      <c r="K13" s="158"/>
      <c r="L13" s="158"/>
      <c r="M13" s="158"/>
      <c r="N13" s="158"/>
      <c r="O13" s="168" t="s">
        <v>34</v>
      </c>
      <c r="P13" s="168"/>
      <c r="Q13" s="168"/>
      <c r="R13" s="168"/>
      <c r="S13" s="176"/>
      <c r="T13" s="158"/>
      <c r="U13" s="158"/>
      <c r="V13" s="158"/>
      <c r="W13" s="168" t="s">
        <v>9</v>
      </c>
      <c r="X13" s="168"/>
      <c r="Y13" s="176"/>
      <c r="Z13" s="177"/>
      <c r="AA13" s="177"/>
      <c r="AB13" s="177"/>
      <c r="AC13" s="177"/>
      <c r="AD13" s="177"/>
      <c r="AE13" s="177"/>
      <c r="AF13" s="177"/>
      <c r="AG13" s="168" t="s">
        <v>35</v>
      </c>
      <c r="AH13" s="168"/>
      <c r="AI13" s="169"/>
      <c r="AL13" s="1" t="s">
        <v>143</v>
      </c>
      <c r="AW13" s="76">
        <f>AE11</f>
        <v>0</v>
      </c>
      <c r="AX13" s="76">
        <f>Z13</f>
        <v>0</v>
      </c>
    </row>
    <row r="14" spans="1:50" ht="24" customHeight="1">
      <c r="A14" s="173" t="s">
        <v>36</v>
      </c>
      <c r="B14" s="174"/>
      <c r="C14" s="174"/>
      <c r="D14" s="174"/>
      <c r="E14" s="174"/>
      <c r="F14" s="174"/>
      <c r="G14" s="174"/>
      <c r="H14" s="175"/>
      <c r="I14" s="93" t="s">
        <v>10</v>
      </c>
      <c r="J14" s="94"/>
      <c r="K14" s="94"/>
      <c r="L14" s="94"/>
      <c r="M14" s="94"/>
      <c r="N14" s="94"/>
      <c r="O14" s="94"/>
      <c r="P14" s="94"/>
      <c r="Q14" s="218"/>
      <c r="R14" s="219"/>
      <c r="S14" s="219"/>
      <c r="T14" s="155" t="s">
        <v>24</v>
      </c>
      <c r="U14" s="155"/>
      <c r="V14" s="160"/>
      <c r="W14" s="217" t="s">
        <v>11</v>
      </c>
      <c r="X14" s="161"/>
      <c r="Y14" s="161"/>
      <c r="Z14" s="161"/>
      <c r="AA14" s="161"/>
      <c r="AB14" s="161"/>
      <c r="AC14" s="161"/>
      <c r="AD14" s="88"/>
      <c r="AE14" s="89"/>
      <c r="AF14" s="89"/>
      <c r="AG14" s="84" t="s">
        <v>25</v>
      </c>
      <c r="AH14" s="84"/>
      <c r="AI14" s="85"/>
      <c r="AL14" s="1" t="s">
        <v>144</v>
      </c>
      <c r="AW14" s="76">
        <f>Q14</f>
        <v>0</v>
      </c>
      <c r="AX14" s="76">
        <f>AD14</f>
        <v>0</v>
      </c>
    </row>
    <row r="15" spans="1:50" ht="24" customHeight="1">
      <c r="A15" s="173"/>
      <c r="B15" s="174"/>
      <c r="C15" s="174"/>
      <c r="D15" s="174"/>
      <c r="E15" s="174"/>
      <c r="F15" s="174"/>
      <c r="G15" s="174"/>
      <c r="H15" s="174"/>
      <c r="I15" s="186" t="s">
        <v>140</v>
      </c>
      <c r="J15" s="187"/>
      <c r="K15" s="187"/>
      <c r="L15" s="187"/>
      <c r="M15" s="187"/>
      <c r="N15" s="187"/>
      <c r="O15" s="187"/>
      <c r="P15" s="187"/>
      <c r="Q15" s="82"/>
      <c r="R15" s="83"/>
      <c r="S15" s="83"/>
      <c r="T15" s="224" t="s">
        <v>24</v>
      </c>
      <c r="U15" s="224"/>
      <c r="V15" s="225"/>
      <c r="W15" s="161" t="s">
        <v>28</v>
      </c>
      <c r="X15" s="161"/>
      <c r="Y15" s="161"/>
      <c r="Z15" s="161"/>
      <c r="AA15" s="161"/>
      <c r="AB15" s="161"/>
      <c r="AC15" s="161"/>
      <c r="AD15" s="88"/>
      <c r="AE15" s="89"/>
      <c r="AF15" s="89"/>
      <c r="AG15" s="84" t="s">
        <v>25</v>
      </c>
      <c r="AH15" s="84"/>
      <c r="AI15" s="85"/>
      <c r="AL15" s="1" t="s">
        <v>145</v>
      </c>
      <c r="AW15" s="76">
        <f>Q15</f>
        <v>0</v>
      </c>
      <c r="AX15" s="76">
        <f>AD15</f>
        <v>0</v>
      </c>
    </row>
    <row r="16" spans="1:50" ht="28" customHeight="1">
      <c r="A16" s="173"/>
      <c r="B16" s="174"/>
      <c r="C16" s="174"/>
      <c r="D16" s="174"/>
      <c r="E16" s="174"/>
      <c r="F16" s="174"/>
      <c r="G16" s="174"/>
      <c r="H16" s="174"/>
      <c r="I16" s="181" t="s">
        <v>133</v>
      </c>
      <c r="J16" s="182"/>
      <c r="K16" s="182"/>
      <c r="L16" s="182"/>
      <c r="M16" s="182"/>
      <c r="N16" s="182"/>
      <c r="O16" s="182"/>
      <c r="P16" s="182"/>
      <c r="Q16" s="182"/>
      <c r="R16" s="183" t="str">
        <f>IF(Q15="","",IF(AND(Q15&gt;=17,Q15&lt;=28),"基準に適合","基準に不適合"))</f>
        <v/>
      </c>
      <c r="S16" s="184"/>
      <c r="T16" s="184"/>
      <c r="U16" s="184"/>
      <c r="V16" s="185"/>
      <c r="W16" s="161" t="s">
        <v>37</v>
      </c>
      <c r="X16" s="161"/>
      <c r="Y16" s="161"/>
      <c r="Z16" s="161"/>
      <c r="AA16" s="161"/>
      <c r="AB16" s="161"/>
      <c r="AC16" s="161"/>
      <c r="AD16" s="190"/>
      <c r="AE16" s="191"/>
      <c r="AF16" s="191"/>
      <c r="AG16" s="84" t="s">
        <v>146</v>
      </c>
      <c r="AH16" s="84"/>
      <c r="AI16" s="85"/>
      <c r="AX16" s="76">
        <f>AD16</f>
        <v>0</v>
      </c>
    </row>
    <row r="17" spans="1:53" ht="20.149999999999999" customHeight="1">
      <c r="A17" s="139" t="s">
        <v>39</v>
      </c>
      <c r="B17" s="140"/>
      <c r="C17" s="140"/>
      <c r="D17" s="140"/>
      <c r="E17" s="140"/>
      <c r="F17" s="140"/>
      <c r="G17" s="140"/>
      <c r="H17" s="151"/>
      <c r="I17" s="178" t="s">
        <v>40</v>
      </c>
      <c r="J17" s="178"/>
      <c r="K17" s="178"/>
      <c r="L17" s="178"/>
      <c r="M17" s="178"/>
      <c r="N17" s="178"/>
      <c r="O17" s="178"/>
      <c r="P17" s="178"/>
      <c r="Q17" s="178"/>
      <c r="R17" s="178"/>
      <c r="S17" s="178"/>
      <c r="T17" s="178"/>
      <c r="U17" s="178"/>
      <c r="V17" s="179"/>
      <c r="W17" s="170" t="s">
        <v>48</v>
      </c>
      <c r="X17" s="171"/>
      <c r="Y17" s="171"/>
      <c r="Z17" s="171"/>
      <c r="AA17" s="171"/>
      <c r="AB17" s="171"/>
      <c r="AC17" s="171"/>
      <c r="AD17" s="171"/>
      <c r="AE17" s="171"/>
      <c r="AF17" s="171"/>
      <c r="AG17" s="171"/>
      <c r="AH17" s="171"/>
      <c r="AI17" s="172"/>
    </row>
    <row r="18" spans="1:53" ht="24.75" customHeight="1">
      <c r="A18" s="222" t="s">
        <v>43</v>
      </c>
      <c r="B18" s="223"/>
      <c r="C18" s="223"/>
      <c r="D18" s="223"/>
      <c r="E18" s="223"/>
      <c r="F18" s="223"/>
      <c r="G18" s="223"/>
      <c r="H18" s="223"/>
      <c r="I18" s="156" t="s">
        <v>44</v>
      </c>
      <c r="J18" s="157"/>
      <c r="K18" s="157"/>
      <c r="L18" s="157"/>
      <c r="M18" s="80"/>
      <c r="N18" s="166"/>
      <c r="O18" s="167"/>
      <c r="P18" s="167"/>
      <c r="Q18" s="167"/>
      <c r="R18" s="167"/>
      <c r="S18" s="167"/>
      <c r="T18" s="155" t="s">
        <v>136</v>
      </c>
      <c r="U18" s="155"/>
      <c r="V18" s="160"/>
      <c r="W18" s="164"/>
      <c r="X18" s="165"/>
      <c r="Y18" s="165"/>
      <c r="Z18" s="165"/>
      <c r="AA18" s="165"/>
      <c r="AB18" s="165"/>
      <c r="AC18" s="165"/>
      <c r="AD18" s="165"/>
      <c r="AE18" s="165"/>
      <c r="AF18" s="165"/>
      <c r="AG18" s="180" t="s">
        <v>137</v>
      </c>
      <c r="AH18" s="180"/>
      <c r="AI18" s="216"/>
    </row>
    <row r="19" spans="1:53" ht="33.65" customHeight="1">
      <c r="A19" s="232" t="s">
        <v>89</v>
      </c>
      <c r="B19" s="233"/>
      <c r="C19" s="233"/>
      <c r="D19" s="233"/>
      <c r="E19" s="233"/>
      <c r="F19" s="233"/>
      <c r="G19" s="233"/>
      <c r="H19" s="233"/>
      <c r="I19" s="234" t="str">
        <f>IF(N18="","",(N18*30.03/22.4*273/(273+Q15)*1000))</f>
        <v/>
      </c>
      <c r="J19" s="235"/>
      <c r="K19" s="235"/>
      <c r="L19" s="235"/>
      <c r="M19" s="235"/>
      <c r="N19" s="235"/>
      <c r="O19" s="235"/>
      <c r="P19" s="235"/>
      <c r="Q19" s="235"/>
      <c r="R19" s="235"/>
      <c r="S19" s="247" t="s">
        <v>137</v>
      </c>
      <c r="T19" s="247"/>
      <c r="U19" s="247"/>
      <c r="V19" s="248"/>
      <c r="W19" s="239"/>
      <c r="X19" s="240"/>
      <c r="Y19" s="240"/>
      <c r="Z19" s="240"/>
      <c r="AA19" s="240"/>
      <c r="AB19" s="240"/>
      <c r="AC19" s="240"/>
      <c r="AD19" s="240"/>
      <c r="AE19" s="240"/>
      <c r="AF19" s="240"/>
      <c r="AG19" s="17"/>
      <c r="AH19" s="17"/>
      <c r="AI19" s="35"/>
      <c r="AW19" s="76" t="str">
        <f>IF(NOT(I20=""),"検出限界未満",I19)</f>
        <v/>
      </c>
      <c r="AY19" s="76">
        <f>IF(NOT(W20=""),"検出限界未満",W18)</f>
        <v>0</v>
      </c>
    </row>
    <row r="20" spans="1:53" ht="24" customHeight="1">
      <c r="A20" s="241" t="s">
        <v>85</v>
      </c>
      <c r="B20" s="242"/>
      <c r="C20" s="242"/>
      <c r="D20" s="242"/>
      <c r="E20" s="242"/>
      <c r="F20" s="242"/>
      <c r="G20" s="242"/>
      <c r="H20" s="243"/>
      <c r="I20" s="244" t="str">
        <f>IF(I19&gt;12.49,"","検出限界（12.5μg/㎥）未満")</f>
        <v/>
      </c>
      <c r="J20" s="245"/>
      <c r="K20" s="245"/>
      <c r="L20" s="245"/>
      <c r="M20" s="245"/>
      <c r="N20" s="245"/>
      <c r="O20" s="245"/>
      <c r="P20" s="245"/>
      <c r="Q20" s="245"/>
      <c r="R20" s="245"/>
      <c r="S20" s="245"/>
      <c r="T20" s="245"/>
      <c r="U20" s="245"/>
      <c r="V20" s="246"/>
      <c r="W20" s="236" t="str">
        <f>IF(W18="","",(IF(W18&lt;100,"検出限界(100㎍/㎥)未満","")))</f>
        <v/>
      </c>
      <c r="X20" s="237"/>
      <c r="Y20" s="237"/>
      <c r="Z20" s="237"/>
      <c r="AA20" s="237"/>
      <c r="AB20" s="237"/>
      <c r="AC20" s="237"/>
      <c r="AD20" s="237"/>
      <c r="AE20" s="237"/>
      <c r="AF20" s="237"/>
      <c r="AG20" s="237"/>
      <c r="AH20" s="237"/>
      <c r="AI20" s="238"/>
    </row>
    <row r="21" spans="1:53" ht="24" customHeight="1">
      <c r="A21" s="220" t="s">
        <v>45</v>
      </c>
      <c r="B21" s="221"/>
      <c r="C21" s="221"/>
      <c r="D21" s="221"/>
      <c r="E21" s="221"/>
      <c r="F21" s="221"/>
      <c r="G21" s="221"/>
      <c r="H21" s="221"/>
      <c r="I21" s="226" t="str">
        <f>IF(N18="","",IF(I19&lt;100,"適合","不適"))</f>
        <v/>
      </c>
      <c r="J21" s="227"/>
      <c r="K21" s="227"/>
      <c r="L21" s="227"/>
      <c r="M21" s="227"/>
      <c r="N21" s="227"/>
      <c r="O21" s="227"/>
      <c r="P21" s="227"/>
      <c r="Q21" s="227"/>
      <c r="R21" s="227"/>
      <c r="S21" s="227"/>
      <c r="T21" s="227"/>
      <c r="U21" s="227"/>
      <c r="V21" s="228"/>
      <c r="W21" s="229" t="str">
        <f>IF(W18="","",IF(W18&lt;=260,"適合","不適"))</f>
        <v/>
      </c>
      <c r="X21" s="230"/>
      <c r="Y21" s="230"/>
      <c r="Z21" s="230"/>
      <c r="AA21" s="230"/>
      <c r="AB21" s="230"/>
      <c r="AC21" s="230"/>
      <c r="AD21" s="230"/>
      <c r="AE21" s="230"/>
      <c r="AF21" s="230"/>
      <c r="AG21" s="230"/>
      <c r="AH21" s="230"/>
      <c r="AI21" s="231"/>
      <c r="AJ21" s="5"/>
      <c r="AW21" s="76" t="str">
        <f>I21</f>
        <v/>
      </c>
      <c r="AY21" s="76" t="str">
        <f>W21</f>
        <v/>
      </c>
    </row>
    <row r="22" spans="1:53" ht="24" customHeight="1" thickBot="1">
      <c r="A22" s="251" t="s">
        <v>46</v>
      </c>
      <c r="B22" s="252"/>
      <c r="C22" s="252"/>
      <c r="D22" s="252"/>
      <c r="E22" s="252"/>
      <c r="F22" s="252"/>
      <c r="G22" s="252"/>
      <c r="H22" s="253"/>
      <c r="I22" s="254" t="s">
        <v>138</v>
      </c>
      <c r="J22" s="255"/>
      <c r="K22" s="255"/>
      <c r="L22" s="255"/>
      <c r="M22" s="255"/>
      <c r="N22" s="255"/>
      <c r="O22" s="255"/>
      <c r="P22" s="255"/>
      <c r="Q22" s="255"/>
      <c r="R22" s="255"/>
      <c r="S22" s="255"/>
      <c r="T22" s="255"/>
      <c r="U22" s="255"/>
      <c r="V22" s="256"/>
      <c r="W22" s="254" t="s">
        <v>139</v>
      </c>
      <c r="X22" s="255"/>
      <c r="Y22" s="255"/>
      <c r="Z22" s="255"/>
      <c r="AA22" s="255"/>
      <c r="AB22" s="255"/>
      <c r="AC22" s="255"/>
      <c r="AD22" s="255"/>
      <c r="AE22" s="255"/>
      <c r="AF22" s="255"/>
      <c r="AG22" s="255"/>
      <c r="AH22" s="255"/>
      <c r="AI22" s="257"/>
    </row>
    <row r="23" spans="1:53" ht="8.25" customHeight="1" thickBot="1">
      <c r="A23" s="10"/>
      <c r="B23" s="11"/>
      <c r="C23" s="11"/>
      <c r="D23" s="11"/>
      <c r="E23" s="11"/>
      <c r="F23" s="11"/>
      <c r="G23" s="11"/>
      <c r="H23" s="11"/>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row>
    <row r="24" spans="1:53" ht="20.149999999999999" customHeight="1">
      <c r="A24" s="249" t="s">
        <v>97</v>
      </c>
      <c r="B24" s="250"/>
      <c r="C24" s="250"/>
      <c r="D24" s="250"/>
      <c r="E24" s="250"/>
      <c r="F24" s="250"/>
      <c r="G24" s="250"/>
      <c r="H24" s="250"/>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50"/>
    </row>
    <row r="25" spans="1:53" ht="20.149999999999999" customHeight="1">
      <c r="A25" s="104" t="s">
        <v>49</v>
      </c>
      <c r="B25" s="105"/>
      <c r="C25" s="105"/>
      <c r="D25" s="105"/>
      <c r="E25" s="105"/>
      <c r="F25" s="105"/>
      <c r="G25" s="105"/>
      <c r="H25" s="105"/>
      <c r="I25" s="123"/>
      <c r="J25" s="98"/>
      <c r="K25" s="99" t="s">
        <v>101</v>
      </c>
      <c r="L25" s="119"/>
      <c r="M25" s="101"/>
      <c r="N25" s="101"/>
      <c r="O25" s="99" t="s">
        <v>102</v>
      </c>
      <c r="P25" s="99"/>
      <c r="Q25" s="99"/>
      <c r="R25" s="99"/>
      <c r="S25" s="119"/>
      <c r="T25" s="101"/>
      <c r="U25" s="101"/>
      <c r="V25" s="99" t="s">
        <v>103</v>
      </c>
      <c r="W25" s="99"/>
      <c r="X25" s="119"/>
      <c r="Y25" s="101"/>
      <c r="Z25" s="101"/>
      <c r="AA25" s="99" t="s">
        <v>12</v>
      </c>
      <c r="AB25" s="99"/>
      <c r="AC25" s="19" t="s">
        <v>104</v>
      </c>
      <c r="AD25" s="122"/>
      <c r="AE25" s="122"/>
      <c r="AF25" s="122"/>
      <c r="AG25" s="122"/>
      <c r="AH25" s="122"/>
      <c r="AI25" s="41" t="s">
        <v>105</v>
      </c>
      <c r="AL25" s="36" t="s">
        <v>87</v>
      </c>
    </row>
    <row r="26" spans="1:53" ht="20.149999999999999" customHeight="1">
      <c r="A26" s="106"/>
      <c r="B26" s="107"/>
      <c r="C26" s="107"/>
      <c r="D26" s="107"/>
      <c r="E26" s="107"/>
      <c r="F26" s="107"/>
      <c r="G26" s="107"/>
      <c r="H26" s="108"/>
      <c r="I26" s="118" t="s">
        <v>50</v>
      </c>
      <c r="J26" s="99"/>
      <c r="K26" s="119"/>
      <c r="L26" s="126"/>
      <c r="M26" s="126"/>
      <c r="N26" s="124" t="s">
        <v>21</v>
      </c>
      <c r="O26" s="124"/>
      <c r="P26" s="22" t="s">
        <v>22</v>
      </c>
      <c r="Q26" s="126"/>
      <c r="R26" s="126"/>
      <c r="S26" s="124" t="s">
        <v>13</v>
      </c>
      <c r="T26" s="124"/>
      <c r="U26" s="127"/>
      <c r="V26" s="127"/>
      <c r="W26" s="124" t="s">
        <v>14</v>
      </c>
      <c r="X26" s="124"/>
      <c r="Y26" s="22" t="s">
        <v>23</v>
      </c>
      <c r="Z26" s="19"/>
      <c r="AA26" s="103"/>
      <c r="AB26" s="101"/>
      <c r="AC26" s="124" t="s">
        <v>29</v>
      </c>
      <c r="AD26" s="124"/>
      <c r="AE26" s="22"/>
      <c r="AF26" s="22"/>
      <c r="AG26" s="22"/>
      <c r="AH26" s="22"/>
      <c r="AI26" s="23"/>
      <c r="AW26" s="1" t="str">
        <f>IF(NOT(L26=""),"有",AZ26)</f>
        <v>選択してください</v>
      </c>
      <c r="AX26" s="1" t="str">
        <f>IF(NOT(Q26=""),S26,AY26)</f>
        <v/>
      </c>
      <c r="AY26" s="1" t="str">
        <f>IF(NOT(U26=""),W26,"")</f>
        <v/>
      </c>
      <c r="AZ26" s="1" t="str">
        <f>IF(NOT(AA26=""),"無","選択してください")</f>
        <v>選択してください</v>
      </c>
      <c r="BA26" s="76" t="str">
        <f>AW26&amp;AX26</f>
        <v>選択してください</v>
      </c>
    </row>
    <row r="27" spans="1:53" ht="20.149999999999999" customHeight="1">
      <c r="A27" s="109"/>
      <c r="B27" s="110"/>
      <c r="C27" s="110"/>
      <c r="D27" s="110"/>
      <c r="E27" s="110"/>
      <c r="F27" s="110"/>
      <c r="G27" s="110"/>
      <c r="H27" s="111"/>
      <c r="I27" s="129" t="s">
        <v>51</v>
      </c>
      <c r="J27" s="130"/>
      <c r="K27" s="131"/>
      <c r="L27" s="101"/>
      <c r="M27" s="101"/>
      <c r="N27" s="99" t="s">
        <v>21</v>
      </c>
      <c r="O27" s="99"/>
      <c r="P27" s="19" t="s">
        <v>22</v>
      </c>
      <c r="Q27" s="101"/>
      <c r="R27" s="101"/>
      <c r="S27" s="99" t="s">
        <v>13</v>
      </c>
      <c r="T27" s="99"/>
      <c r="U27" s="146"/>
      <c r="V27" s="146"/>
      <c r="W27" s="99" t="s">
        <v>14</v>
      </c>
      <c r="X27" s="99"/>
      <c r="Y27" s="19" t="s">
        <v>23</v>
      </c>
      <c r="Z27" s="19"/>
      <c r="AA27" s="103"/>
      <c r="AB27" s="101"/>
      <c r="AC27" s="99" t="s">
        <v>29</v>
      </c>
      <c r="AD27" s="99"/>
      <c r="AE27" s="20"/>
      <c r="AF27" s="20"/>
      <c r="AG27" s="20"/>
      <c r="AH27" s="20"/>
      <c r="AI27" s="24"/>
      <c r="AL27" s="37" t="s">
        <v>84</v>
      </c>
      <c r="AW27" s="1" t="str">
        <f>IF(NOT(L27=""),"有",AZ27)</f>
        <v>選択してください</v>
      </c>
      <c r="AX27" s="1" t="str">
        <f>IF(NOT(Q27=""),S27,AY27)</f>
        <v/>
      </c>
      <c r="AY27" s="1" t="str">
        <f>IF(NOT(U27=""),W27,"")</f>
        <v/>
      </c>
      <c r="AZ27" s="1" t="str">
        <f>IF(NOT(AA27=""),"無","選択してください")</f>
        <v>選択してください</v>
      </c>
      <c r="BA27" s="76" t="str">
        <f>AW27&amp;AX27</f>
        <v>選択してください</v>
      </c>
    </row>
    <row r="28" spans="1:53" ht="20.149999999999999" customHeight="1">
      <c r="A28" s="104" t="s">
        <v>52</v>
      </c>
      <c r="B28" s="105"/>
      <c r="C28" s="105"/>
      <c r="D28" s="105"/>
      <c r="E28" s="105"/>
      <c r="F28" s="105"/>
      <c r="G28" s="105"/>
      <c r="H28" s="128"/>
      <c r="I28" s="129" t="s">
        <v>53</v>
      </c>
      <c r="J28" s="130"/>
      <c r="K28" s="130"/>
      <c r="L28" s="131"/>
      <c r="M28" s="101"/>
      <c r="N28" s="101"/>
      <c r="O28" s="99" t="s">
        <v>55</v>
      </c>
      <c r="P28" s="99"/>
      <c r="Q28" s="99"/>
      <c r="R28" s="99"/>
      <c r="S28" s="99"/>
      <c r="T28" s="99"/>
      <c r="U28" s="99"/>
      <c r="V28" s="99"/>
      <c r="W28" s="99"/>
      <c r="X28" s="135"/>
      <c r="Y28" s="136"/>
      <c r="Z28" s="101"/>
      <c r="AA28" s="99" t="s">
        <v>56</v>
      </c>
      <c r="AB28" s="99"/>
      <c r="AC28" s="99"/>
      <c r="AD28" s="99"/>
      <c r="AE28" s="99"/>
      <c r="AF28" s="99"/>
      <c r="AG28" s="99"/>
      <c r="AH28" s="99"/>
      <c r="AI28" s="100"/>
      <c r="AL28" s="37" t="s">
        <v>98</v>
      </c>
      <c r="AW28" s="76" t="str">
        <f>IF(NOT(M28=""),"開",AX28)</f>
        <v>選択してください</v>
      </c>
      <c r="AX28" s="1" t="str">
        <f>IF(NOT(Y28=""),"閉",AY28)</f>
        <v>選択してください</v>
      </c>
      <c r="AY28" s="1" t="s">
        <v>124</v>
      </c>
    </row>
    <row r="29" spans="1:53" ht="20.149999999999999" customHeight="1">
      <c r="A29" s="109"/>
      <c r="B29" s="110"/>
      <c r="C29" s="110"/>
      <c r="D29" s="110"/>
      <c r="E29" s="110"/>
      <c r="F29" s="110"/>
      <c r="G29" s="110"/>
      <c r="H29" s="111"/>
      <c r="I29" s="132" t="s">
        <v>54</v>
      </c>
      <c r="J29" s="133"/>
      <c r="K29" s="133"/>
      <c r="L29" s="134"/>
      <c r="M29" s="137"/>
      <c r="N29" s="138"/>
      <c r="O29" s="99" t="s">
        <v>55</v>
      </c>
      <c r="P29" s="99"/>
      <c r="Q29" s="99"/>
      <c r="R29" s="99"/>
      <c r="S29" s="99"/>
      <c r="T29" s="99"/>
      <c r="U29" s="99"/>
      <c r="V29" s="99"/>
      <c r="W29" s="99"/>
      <c r="X29" s="135"/>
      <c r="Y29" s="136"/>
      <c r="Z29" s="101"/>
      <c r="AA29" s="144" t="s">
        <v>56</v>
      </c>
      <c r="AB29" s="144"/>
      <c r="AC29" s="144"/>
      <c r="AD29" s="144"/>
      <c r="AE29" s="144"/>
      <c r="AF29" s="144"/>
      <c r="AG29" s="144"/>
      <c r="AH29" s="144"/>
      <c r="AI29" s="145"/>
      <c r="AL29" s="37" t="s">
        <v>88</v>
      </c>
      <c r="AW29" s="76" t="str">
        <f>IF(NOT(M29=""),"開",AX29)</f>
        <v>選択してください</v>
      </c>
      <c r="AX29" s="1" t="str">
        <f>IF(NOT(Y29=""),"閉",AY29)</f>
        <v>選択してください</v>
      </c>
      <c r="AY29" s="1" t="s">
        <v>124</v>
      </c>
    </row>
    <row r="30" spans="1:53" ht="20.149999999999999" customHeight="1">
      <c r="A30" s="139" t="s">
        <v>57</v>
      </c>
      <c r="B30" s="140"/>
      <c r="C30" s="140"/>
      <c r="D30" s="140"/>
      <c r="E30" s="140"/>
      <c r="F30" s="140"/>
      <c r="G30" s="140"/>
      <c r="H30" s="140"/>
      <c r="I30" s="118" t="s">
        <v>58</v>
      </c>
      <c r="J30" s="99"/>
      <c r="K30" s="99"/>
      <c r="L30" s="99"/>
      <c r="M30" s="143"/>
      <c r="N30" s="120"/>
      <c r="O30" s="99" t="s">
        <v>15</v>
      </c>
      <c r="P30" s="119"/>
      <c r="Q30" s="118" t="s">
        <v>16</v>
      </c>
      <c r="R30" s="99"/>
      <c r="S30" s="143"/>
      <c r="T30" s="120"/>
      <c r="U30" s="99" t="s">
        <v>15</v>
      </c>
      <c r="V30" s="119"/>
      <c r="W30" s="118" t="s">
        <v>17</v>
      </c>
      <c r="X30" s="99"/>
      <c r="Y30" s="99"/>
      <c r="Z30" s="99"/>
      <c r="AA30" s="143"/>
      <c r="AB30" s="120"/>
      <c r="AC30" s="99" t="s">
        <v>15</v>
      </c>
      <c r="AD30" s="119"/>
      <c r="AE30" s="118" t="s">
        <v>18</v>
      </c>
      <c r="AF30" s="99"/>
      <c r="AG30" s="141" t="str">
        <f>IF(AA30="","",M30+S30+AA30)</f>
        <v/>
      </c>
      <c r="AH30" s="142"/>
      <c r="AI30" s="15" t="s">
        <v>27</v>
      </c>
      <c r="AL30" s="6" t="s">
        <v>95</v>
      </c>
      <c r="AW30" s="76" t="str">
        <f>AG30</f>
        <v/>
      </c>
    </row>
    <row r="31" spans="1:53" ht="20.149999999999999" customHeight="1">
      <c r="A31" s="193" t="s">
        <v>59</v>
      </c>
      <c r="B31" s="194"/>
      <c r="C31" s="194"/>
      <c r="D31" s="194"/>
      <c r="E31" s="194"/>
      <c r="F31" s="194"/>
      <c r="G31" s="194"/>
      <c r="H31" s="195"/>
      <c r="I31" s="212" t="s">
        <v>60</v>
      </c>
      <c r="J31" s="124"/>
      <c r="K31" s="124"/>
      <c r="L31" s="213"/>
      <c r="M31" s="126"/>
      <c r="N31" s="126"/>
      <c r="O31" s="124" t="s">
        <v>21</v>
      </c>
      <c r="P31" s="124"/>
      <c r="Q31" s="13" t="s">
        <v>22</v>
      </c>
      <c r="R31" s="124" t="s">
        <v>61</v>
      </c>
      <c r="S31" s="124"/>
      <c r="T31" s="124"/>
      <c r="U31" s="124"/>
      <c r="V31" s="124"/>
      <c r="W31" s="153"/>
      <c r="X31" s="153"/>
      <c r="Y31" s="153"/>
      <c r="Z31" s="153"/>
      <c r="AA31" s="153"/>
      <c r="AB31" s="153"/>
      <c r="AC31" s="153"/>
      <c r="AD31" s="13"/>
      <c r="AE31" s="21" t="s">
        <v>23</v>
      </c>
      <c r="AF31" s="126"/>
      <c r="AG31" s="126"/>
      <c r="AH31" s="124" t="s">
        <v>29</v>
      </c>
      <c r="AI31" s="125"/>
      <c r="AW31" s="1" t="str">
        <f>IF(NOT(M31=""),"有",AX31)</f>
        <v>選択してください</v>
      </c>
      <c r="AX31" s="1" t="str">
        <f>IF(NOT(AF31=""),"無",AY31)</f>
        <v>選択してください</v>
      </c>
      <c r="AY31" s="1" t="s">
        <v>124</v>
      </c>
      <c r="AZ31" s="1" t="str">
        <f>IF(NOT(W31=""),AV32&amp;W31&amp;AV33,"")</f>
        <v/>
      </c>
      <c r="BA31" s="76" t="str">
        <f>AW31&amp;AZ31</f>
        <v>選択してください</v>
      </c>
    </row>
    <row r="32" spans="1:53" ht="20.149999999999999" customHeight="1">
      <c r="A32" s="196"/>
      <c r="B32" s="197"/>
      <c r="C32" s="197"/>
      <c r="D32" s="197"/>
      <c r="E32" s="197"/>
      <c r="F32" s="197"/>
      <c r="G32" s="197"/>
      <c r="H32" s="198"/>
      <c r="I32" s="118" t="s">
        <v>63</v>
      </c>
      <c r="J32" s="99"/>
      <c r="K32" s="99"/>
      <c r="L32" s="119"/>
      <c r="M32" s="101"/>
      <c r="N32" s="101"/>
      <c r="O32" s="99" t="s">
        <v>64</v>
      </c>
      <c r="P32" s="99"/>
      <c r="Q32" s="103"/>
      <c r="R32" s="101"/>
      <c r="S32" s="99" t="s">
        <v>65</v>
      </c>
      <c r="T32" s="99"/>
      <c r="U32" s="99"/>
      <c r="V32" s="103"/>
      <c r="W32" s="101"/>
      <c r="X32" s="99" t="s">
        <v>66</v>
      </c>
      <c r="Y32" s="99"/>
      <c r="Z32" s="99"/>
      <c r="AA32" s="103"/>
      <c r="AB32" s="101"/>
      <c r="AC32" s="99" t="s">
        <v>12</v>
      </c>
      <c r="AD32" s="99"/>
      <c r="AE32" s="99"/>
      <c r="AF32" s="120"/>
      <c r="AG32" s="120"/>
      <c r="AH32" s="120"/>
      <c r="AI32" s="121"/>
      <c r="AV32" s="1" t="s">
        <v>104</v>
      </c>
      <c r="AW32" s="76" t="str">
        <f>IF(NOT(M32=""),O32,AX32)</f>
        <v>選択してください</v>
      </c>
      <c r="AX32" s="1" t="str">
        <f>IF(NOT(Q32=""),S32,AY32)</f>
        <v>選択してください</v>
      </c>
      <c r="AY32" s="1" t="str">
        <f>IF(NOT(V32=""),X32,AZ32)</f>
        <v>選択してください</v>
      </c>
      <c r="AZ32" s="1" t="str">
        <f>IF(NOT(AA32=""),BA32,"選択してください")</f>
        <v>選択してください</v>
      </c>
      <c r="BA32" s="1" t="str">
        <f>IF(NOT(AF32=""),AF32,"材質その他入力してください")</f>
        <v>材質その他入力してください</v>
      </c>
    </row>
    <row r="33" spans="1:55" ht="20.149999999999999" customHeight="1">
      <c r="A33" s="199"/>
      <c r="B33" s="200"/>
      <c r="C33" s="200"/>
      <c r="D33" s="200"/>
      <c r="E33" s="200"/>
      <c r="F33" s="200"/>
      <c r="G33" s="200"/>
      <c r="H33" s="201"/>
      <c r="I33" s="118" t="s">
        <v>62</v>
      </c>
      <c r="J33" s="99"/>
      <c r="K33" s="99"/>
      <c r="L33" s="119"/>
      <c r="M33" s="101"/>
      <c r="N33" s="101"/>
      <c r="O33" s="99" t="s">
        <v>64</v>
      </c>
      <c r="P33" s="99"/>
      <c r="Q33" s="103"/>
      <c r="R33" s="101"/>
      <c r="S33" s="99" t="s">
        <v>67</v>
      </c>
      <c r="T33" s="99"/>
      <c r="U33" s="99"/>
      <c r="V33" s="103"/>
      <c r="W33" s="101"/>
      <c r="X33" s="124" t="s">
        <v>68</v>
      </c>
      <c r="Y33" s="124"/>
      <c r="Z33" s="124"/>
      <c r="AA33" s="103"/>
      <c r="AB33" s="101"/>
      <c r="AC33" s="99" t="s">
        <v>12</v>
      </c>
      <c r="AD33" s="99"/>
      <c r="AE33" s="99"/>
      <c r="AF33" s="120"/>
      <c r="AG33" s="120"/>
      <c r="AH33" s="120"/>
      <c r="AI33" s="121"/>
      <c r="AV33" s="1" t="s">
        <v>105</v>
      </c>
      <c r="AW33" s="76" t="str">
        <f>IF(NOT(M33=""),O33,AX33)</f>
        <v>選択してください</v>
      </c>
      <c r="AX33" s="1" t="str">
        <f>IF(NOT(Q33=""),S33,AY33)</f>
        <v>選択してください</v>
      </c>
      <c r="AY33" s="1" t="str">
        <f>IF(NOT(V33=""),X33,AZ33)</f>
        <v>選択してください</v>
      </c>
      <c r="AZ33" s="1" t="str">
        <f>IF(NOT(AA33=""),BA33,"選択してください")</f>
        <v>選択してください</v>
      </c>
      <c r="BA33" s="1" t="str">
        <f>IF(NOT(AF33=""),AF33,"材質その他入力してください")</f>
        <v>材質その他入力してください</v>
      </c>
    </row>
    <row r="34" spans="1:55" ht="20.149999999999999" customHeight="1">
      <c r="A34" s="112" t="s">
        <v>74</v>
      </c>
      <c r="B34" s="113"/>
      <c r="C34" s="113"/>
      <c r="D34" s="113"/>
      <c r="E34" s="113"/>
      <c r="F34" s="113"/>
      <c r="G34" s="113"/>
      <c r="H34" s="114"/>
      <c r="I34" s="118" t="s">
        <v>75</v>
      </c>
      <c r="J34" s="99"/>
      <c r="K34" s="99"/>
      <c r="L34" s="99"/>
      <c r="M34" s="119"/>
      <c r="N34" s="98"/>
      <c r="O34" s="98"/>
      <c r="P34" s="8" t="s">
        <v>69</v>
      </c>
      <c r="Q34" s="98"/>
      <c r="R34" s="98"/>
      <c r="S34" s="202"/>
      <c r="T34" s="98"/>
      <c r="U34" s="99" t="s">
        <v>2</v>
      </c>
      <c r="V34" s="99"/>
      <c r="W34" s="102"/>
      <c r="X34" s="102"/>
      <c r="Y34" s="99" t="s">
        <v>3</v>
      </c>
      <c r="Z34" s="99"/>
      <c r="AA34" s="8" t="s">
        <v>77</v>
      </c>
      <c r="AB34" s="98"/>
      <c r="AC34" s="98"/>
      <c r="AD34" s="99" t="s">
        <v>2</v>
      </c>
      <c r="AE34" s="99"/>
      <c r="AF34" s="102"/>
      <c r="AG34" s="102"/>
      <c r="AH34" s="99" t="s">
        <v>3</v>
      </c>
      <c r="AI34" s="100"/>
      <c r="AV34" s="1" t="s">
        <v>128</v>
      </c>
      <c r="AW34" s="76" t="str">
        <f>S34&amp;AV34&amp;W34</f>
        <v>:</v>
      </c>
      <c r="AX34" s="76" t="str">
        <f>AB34&amp;AV34&amp;AF34</f>
        <v>:</v>
      </c>
      <c r="AY34" s="1" t="e">
        <f>AX34-AW34</f>
        <v>#VALUE!</v>
      </c>
      <c r="AZ34" s="76" t="e">
        <f>(HOUR(AY34))+(MINUTE(AY34)/60)</f>
        <v>#VALUE!</v>
      </c>
      <c r="BA34" s="1" t="e">
        <f>AZ34*60</f>
        <v>#VALUE!</v>
      </c>
      <c r="BB34" s="1">
        <f>IF(NOT(S34=""),BA34,BC34)</f>
        <v>0</v>
      </c>
      <c r="BC34" s="1">
        <v>0</v>
      </c>
    </row>
    <row r="35" spans="1:55" ht="20.149999999999999" customHeight="1">
      <c r="A35" s="115"/>
      <c r="B35" s="116"/>
      <c r="C35" s="116"/>
      <c r="D35" s="116"/>
      <c r="E35" s="116"/>
      <c r="F35" s="116"/>
      <c r="G35" s="116"/>
      <c r="H35" s="117"/>
      <c r="I35" s="118" t="s">
        <v>76</v>
      </c>
      <c r="J35" s="99"/>
      <c r="K35" s="99"/>
      <c r="L35" s="99"/>
      <c r="M35" s="119"/>
      <c r="N35" s="98"/>
      <c r="O35" s="98"/>
      <c r="P35" s="8" t="s">
        <v>69</v>
      </c>
      <c r="Q35" s="98"/>
      <c r="R35" s="98"/>
      <c r="S35" s="202"/>
      <c r="T35" s="98"/>
      <c r="U35" s="99" t="s">
        <v>2</v>
      </c>
      <c r="V35" s="99"/>
      <c r="W35" s="102"/>
      <c r="X35" s="102"/>
      <c r="Y35" s="99" t="s">
        <v>3</v>
      </c>
      <c r="Z35" s="99"/>
      <c r="AA35" s="8" t="s">
        <v>77</v>
      </c>
      <c r="AB35" s="98"/>
      <c r="AC35" s="98"/>
      <c r="AD35" s="99" t="s">
        <v>2</v>
      </c>
      <c r="AE35" s="99"/>
      <c r="AF35" s="102"/>
      <c r="AG35" s="102"/>
      <c r="AH35" s="99" t="s">
        <v>3</v>
      </c>
      <c r="AI35" s="100"/>
      <c r="AV35" s="1" t="s">
        <v>128</v>
      </c>
      <c r="AW35" s="76" t="str">
        <f>S35&amp;AV35&amp;W35</f>
        <v>:</v>
      </c>
      <c r="AX35" s="76" t="str">
        <f>AB35&amp;AV35&amp;AF35</f>
        <v>:</v>
      </c>
      <c r="AY35" s="1" t="e">
        <f>AX35-AW35</f>
        <v>#VALUE!</v>
      </c>
      <c r="AZ35" s="76" t="e">
        <f>(HOUR(AY35))+(MINUTE(AY35)/60)</f>
        <v>#VALUE!</v>
      </c>
      <c r="BA35" s="1" t="e">
        <f>AZ35*60</f>
        <v>#VALUE!</v>
      </c>
      <c r="BB35" s="1">
        <f>IF(NOT(S35=""),BA35,BC35)</f>
        <v>0</v>
      </c>
      <c r="BC35" s="1">
        <v>0</v>
      </c>
    </row>
    <row r="36" spans="1:55" ht="16.5" customHeight="1" thickBot="1">
      <c r="A36" s="95" t="s">
        <v>86</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7"/>
      <c r="AW36" s="76" t="str">
        <f>IF(NOT(S34=""),AW34,AX36)</f>
        <v>時間入力して</v>
      </c>
      <c r="AX36" s="1" t="str">
        <f>IF(NOT(S35=""),AW35,"時間入力して")</f>
        <v>時間入力して</v>
      </c>
      <c r="BA36" s="76">
        <f>BB34+BB35</f>
        <v>0</v>
      </c>
      <c r="BB36" s="76" t="s">
        <v>125</v>
      </c>
    </row>
    <row r="37" spans="1:55" ht="16.5" customHeight="1">
      <c r="A37" s="203"/>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5"/>
      <c r="AW37" s="76" t="str">
        <f>A37&amp;A38&amp;A39</f>
        <v/>
      </c>
    </row>
    <row r="38" spans="1:55" ht="16.5" customHeight="1">
      <c r="A38" s="206"/>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8"/>
    </row>
    <row r="39" spans="1:55" ht="18" customHeight="1" thickBot="1">
      <c r="A39" s="209"/>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1"/>
    </row>
    <row r="40" spans="1:55" ht="17.25" customHeight="1">
      <c r="A40" s="214" t="s">
        <v>135</v>
      </c>
      <c r="B40" s="214"/>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row>
    <row r="41" spans="1:55" ht="15" customHeight="1">
      <c r="A41" s="215" t="s">
        <v>70</v>
      </c>
      <c r="B41" s="215"/>
      <c r="C41" s="215"/>
      <c r="D41" s="215"/>
      <c r="E41" s="215"/>
      <c r="F41" s="215"/>
      <c r="G41" s="215"/>
      <c r="H41" s="215"/>
      <c r="I41" s="215"/>
      <c r="J41" s="215"/>
      <c r="K41" s="215"/>
      <c r="L41" s="215"/>
      <c r="M41" s="215"/>
      <c r="N41" s="14"/>
      <c r="O41" s="14"/>
      <c r="P41" s="14"/>
      <c r="Q41" s="14"/>
      <c r="R41" s="14"/>
      <c r="S41" s="14"/>
      <c r="T41" s="14"/>
      <c r="U41" s="14"/>
      <c r="V41" s="14"/>
      <c r="W41" s="14"/>
      <c r="X41" s="14"/>
      <c r="Y41" s="14"/>
      <c r="Z41" s="14"/>
      <c r="AA41" s="14"/>
      <c r="AB41" s="14"/>
      <c r="AC41" s="14"/>
      <c r="AD41" s="14"/>
      <c r="AE41" s="14"/>
      <c r="AF41" s="14"/>
      <c r="AG41" s="14"/>
      <c r="AH41" s="14"/>
      <c r="AI41" s="14"/>
    </row>
    <row r="42" spans="1:55" ht="15" customHeight="1">
      <c r="A42" s="192" t="s">
        <v>71</v>
      </c>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row>
    <row r="43" spans="1:55" ht="18.75" customHeight="1">
      <c r="A43" s="192" t="s">
        <v>72</v>
      </c>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row>
    <row r="44" spans="1:55" ht="21" customHeight="1">
      <c r="A44" s="192"/>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BA44" s="1" t="s">
        <v>126</v>
      </c>
    </row>
    <row r="45" spans="1:55" ht="10.5" customHeight="1">
      <c r="A45" s="28"/>
      <c r="AI45" s="28"/>
    </row>
    <row r="46" spans="1:55" ht="10.5" customHeight="1">
      <c r="A46" s="28"/>
      <c r="AI46" s="28"/>
    </row>
    <row r="47" spans="1:55" ht="10.5" customHeight="1">
      <c r="A47" s="28"/>
      <c r="AI47" s="28"/>
    </row>
    <row r="48" spans="1:55" ht="10.5" customHeight="1">
      <c r="A48" s="28"/>
      <c r="AI48" s="28"/>
    </row>
    <row r="49" spans="1:35" ht="10.5" customHeight="1">
      <c r="A49" s="28"/>
      <c r="AI49" s="28"/>
    </row>
    <row r="50" spans="1:35" ht="10.5" customHeight="1">
      <c r="A50" s="28"/>
      <c r="AI50" s="28"/>
    </row>
    <row r="51" spans="1:3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row>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sheetData>
  <sheetProtection sheet="1" objects="1" scenarios="1" formatCells="0" selectLockedCells="1"/>
  <dataConsolidate/>
  <mergeCells count="186">
    <mergeCell ref="A40:AI40"/>
    <mergeCell ref="A41:M41"/>
    <mergeCell ref="W35:X35"/>
    <mergeCell ref="AG18:AI18"/>
    <mergeCell ref="W14:AC14"/>
    <mergeCell ref="T14:V14"/>
    <mergeCell ref="Q14:S14"/>
    <mergeCell ref="A21:H21"/>
    <mergeCell ref="A18:H18"/>
    <mergeCell ref="T15:V15"/>
    <mergeCell ref="I21:V21"/>
    <mergeCell ref="W21:AI21"/>
    <mergeCell ref="A19:H19"/>
    <mergeCell ref="I19:R19"/>
    <mergeCell ref="W20:AI20"/>
    <mergeCell ref="W19:AF19"/>
    <mergeCell ref="A20:H20"/>
    <mergeCell ref="I20:V20"/>
    <mergeCell ref="S19:V19"/>
    <mergeCell ref="A24:AI24"/>
    <mergeCell ref="A22:H22"/>
    <mergeCell ref="I22:V22"/>
    <mergeCell ref="W22:AI22"/>
    <mergeCell ref="I26:K26"/>
    <mergeCell ref="A42:AI42"/>
    <mergeCell ref="A43:AI44"/>
    <mergeCell ref="A31:H33"/>
    <mergeCell ref="W34:X34"/>
    <mergeCell ref="S34:T34"/>
    <mergeCell ref="S35:T35"/>
    <mergeCell ref="I32:L32"/>
    <mergeCell ref="A37:AI37"/>
    <mergeCell ref="A38:AI39"/>
    <mergeCell ref="M32:N32"/>
    <mergeCell ref="I31:L31"/>
    <mergeCell ref="M31:N31"/>
    <mergeCell ref="O31:P31"/>
    <mergeCell ref="R31:V31"/>
    <mergeCell ref="W31:AC31"/>
    <mergeCell ref="I33:L33"/>
    <mergeCell ref="O32:P32"/>
    <mergeCell ref="Q32:R32"/>
    <mergeCell ref="S32:U32"/>
    <mergeCell ref="V32:W32"/>
    <mergeCell ref="X33:Z33"/>
    <mergeCell ref="X32:Z32"/>
    <mergeCell ref="AA32:AB32"/>
    <mergeCell ref="AC32:AE32"/>
    <mergeCell ref="N18:S18"/>
    <mergeCell ref="AG13:AI13"/>
    <mergeCell ref="A12:H12"/>
    <mergeCell ref="W17:AI17"/>
    <mergeCell ref="A14:H16"/>
    <mergeCell ref="O12:S12"/>
    <mergeCell ref="O13:S13"/>
    <mergeCell ref="Z13:AF13"/>
    <mergeCell ref="A17:H17"/>
    <mergeCell ref="I17:V17"/>
    <mergeCell ref="AD14:AF14"/>
    <mergeCell ref="W13:Y13"/>
    <mergeCell ref="T12:V12"/>
    <mergeCell ref="M12:N12"/>
    <mergeCell ref="W16:AC16"/>
    <mergeCell ref="I16:Q16"/>
    <mergeCell ref="R16:V16"/>
    <mergeCell ref="I12:L12"/>
    <mergeCell ref="I15:P15"/>
    <mergeCell ref="A13:H13"/>
    <mergeCell ref="AD16:AF16"/>
    <mergeCell ref="AC27:AD27"/>
    <mergeCell ref="B4:E5"/>
    <mergeCell ref="F4:M5"/>
    <mergeCell ref="N4:Q5"/>
    <mergeCell ref="X5:AG5"/>
    <mergeCell ref="A10:AI10"/>
    <mergeCell ref="R11:S11"/>
    <mergeCell ref="V11:W11"/>
    <mergeCell ref="A11:H11"/>
    <mergeCell ref="P11:Q11"/>
    <mergeCell ref="AH7:AI8"/>
    <mergeCell ref="Y7:AG8"/>
    <mergeCell ref="T7:X8"/>
    <mergeCell ref="N11:O11"/>
    <mergeCell ref="I18:L18"/>
    <mergeCell ref="I13:N13"/>
    <mergeCell ref="I11:M11"/>
    <mergeCell ref="T18:V18"/>
    <mergeCell ref="AG16:AI16"/>
    <mergeCell ref="T13:V13"/>
    <mergeCell ref="W15:AC15"/>
    <mergeCell ref="AB11:AD11"/>
    <mergeCell ref="AE11:AI11"/>
    <mergeCell ref="W18:AF18"/>
    <mergeCell ref="W26:X26"/>
    <mergeCell ref="L26:M26"/>
    <mergeCell ref="I27:K27"/>
    <mergeCell ref="N27:O27"/>
    <mergeCell ref="Q27:R27"/>
    <mergeCell ref="S27:T27"/>
    <mergeCell ref="U27:V27"/>
    <mergeCell ref="W27:X27"/>
    <mergeCell ref="AA27:AB27"/>
    <mergeCell ref="A28:H29"/>
    <mergeCell ref="I28:L28"/>
    <mergeCell ref="I29:L29"/>
    <mergeCell ref="M28:N28"/>
    <mergeCell ref="O28:X28"/>
    <mergeCell ref="Y28:Z28"/>
    <mergeCell ref="AA28:AI28"/>
    <mergeCell ref="M29:N29"/>
    <mergeCell ref="A30:H30"/>
    <mergeCell ref="AE30:AF30"/>
    <mergeCell ref="AG30:AH30"/>
    <mergeCell ref="AC30:AD30"/>
    <mergeCell ref="AA30:AB30"/>
    <mergeCell ref="W30:Z30"/>
    <mergeCell ref="U30:V30"/>
    <mergeCell ref="O29:X29"/>
    <mergeCell ref="Y29:Z29"/>
    <mergeCell ref="AA29:AI29"/>
    <mergeCell ref="S30:T30"/>
    <mergeCell ref="Q30:R30"/>
    <mergeCell ref="O30:P30"/>
    <mergeCell ref="M30:N30"/>
    <mergeCell ref="I30:L30"/>
    <mergeCell ref="K25:L25"/>
    <mergeCell ref="M25:N25"/>
    <mergeCell ref="O25:S25"/>
    <mergeCell ref="T25:U25"/>
    <mergeCell ref="V25:X25"/>
    <mergeCell ref="AF32:AI32"/>
    <mergeCell ref="AH31:AI31"/>
    <mergeCell ref="AF31:AG31"/>
    <mergeCell ref="U34:V34"/>
    <mergeCell ref="Y34:Z34"/>
    <mergeCell ref="AD34:AE34"/>
    <mergeCell ref="AH34:AI34"/>
    <mergeCell ref="AB34:AC34"/>
    <mergeCell ref="M33:N33"/>
    <mergeCell ref="O33:P33"/>
    <mergeCell ref="Q33:R33"/>
    <mergeCell ref="S33:U33"/>
    <mergeCell ref="V33:W33"/>
    <mergeCell ref="N26:O26"/>
    <mergeCell ref="Q26:R26"/>
    <mergeCell ref="AA26:AB26"/>
    <mergeCell ref="AC26:AD26"/>
    <mergeCell ref="S26:T26"/>
    <mergeCell ref="U26:V26"/>
    <mergeCell ref="A36:AI36"/>
    <mergeCell ref="N34:O34"/>
    <mergeCell ref="N35:O35"/>
    <mergeCell ref="Q34:R34"/>
    <mergeCell ref="AH35:AI35"/>
    <mergeCell ref="L27:M27"/>
    <mergeCell ref="AD35:AE35"/>
    <mergeCell ref="AF35:AG35"/>
    <mergeCell ref="AA33:AB33"/>
    <mergeCell ref="AC33:AE33"/>
    <mergeCell ref="A25:H27"/>
    <mergeCell ref="A34:H35"/>
    <mergeCell ref="I34:M34"/>
    <mergeCell ref="I35:M35"/>
    <mergeCell ref="AF34:AG34"/>
    <mergeCell ref="Q35:R35"/>
    <mergeCell ref="U35:V35"/>
    <mergeCell ref="Y35:Z35"/>
    <mergeCell ref="AB35:AC35"/>
    <mergeCell ref="AF33:AI33"/>
    <mergeCell ref="Y25:Z25"/>
    <mergeCell ref="AA25:AB25"/>
    <mergeCell ref="AD25:AH25"/>
    <mergeCell ref="I25:J25"/>
    <mergeCell ref="AF2:AI2"/>
    <mergeCell ref="Q15:S15"/>
    <mergeCell ref="AG14:AI14"/>
    <mergeCell ref="AG15:AI15"/>
    <mergeCell ref="T11:U11"/>
    <mergeCell ref="Y4:AB4"/>
    <mergeCell ref="AD15:AF15"/>
    <mergeCell ref="E2:AD2"/>
    <mergeCell ref="V3:X3"/>
    <mergeCell ref="AG3:AH3"/>
    <mergeCell ref="AD3:AE3"/>
    <mergeCell ref="Y3:AB3"/>
    <mergeCell ref="I14:P14"/>
  </mergeCells>
  <phoneticPr fontId="1"/>
  <dataValidations count="5">
    <dataValidation type="list" allowBlank="1" showInputMessage="1" showErrorMessage="1" sqref="A37" xr:uid="{00000000-0002-0000-0000-000000000000}">
      <formula1>$AL$27:$AL$30</formula1>
    </dataValidation>
    <dataValidation allowBlank="1" showErrorMessage="1" promptTitle="浮遊粉じん" prompt="小数点第3位を四捨五入し、小数点第2位で表示すること。" sqref="I21 W21" xr:uid="{00000000-0002-0000-0000-000001000000}"/>
    <dataValidation allowBlank="1" showErrorMessage="1" sqref="AW15:AW16 AT13" xr:uid="{00000000-0002-0000-0000-000002000000}"/>
    <dataValidation type="list" allowBlank="1" showInputMessage="1" showErrorMessage="1" sqref="AA32:AB33 M25:N25 T25:U25 Y25:Z25 AA26:AB27 L26:M27 Q26:R27 U26:V27 M28:N29 Y28:Z29 M31:N33 AF31:AG31 Q32:R33 V32:W33" xr:uid="{00000000-0002-0000-0000-000003000000}">
      <formula1>$AL$25</formula1>
    </dataValidation>
    <dataValidation type="list" allowBlank="1" showInputMessage="1" showErrorMessage="1" sqref="AE11:AI11" xr:uid="{00000000-0002-0000-0000-000004000000}">
      <formula1>$AL$12:$AL$15</formula1>
    </dataValidation>
  </dataValidations>
  <pageMargins left="0.78740157480314965" right="0.19685039370078741" top="0.43307086614173229" bottom="0" header="0.43307086614173229" footer="0.35433070866141736"/>
  <pageSetup paperSize="9" orientation="portrait" horizontalDpi="4294967293"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119"/>
  <sheetViews>
    <sheetView view="pageBreakPreview" topLeftCell="A7" zoomScale="85" zoomScaleNormal="85" zoomScaleSheetLayoutView="85" workbookViewId="0">
      <selection activeCell="J14" sqref="J14:O14"/>
    </sheetView>
  </sheetViews>
  <sheetFormatPr defaultColWidth="9" defaultRowHeight="13"/>
  <cols>
    <col min="1" max="1" width="6.08984375" style="1" customWidth="1"/>
    <col min="2" max="25" width="2.453125" style="1" customWidth="1"/>
    <col min="26" max="26" width="4.90625" style="1" customWidth="1"/>
    <col min="27" max="27" width="2.453125" style="1" customWidth="1"/>
    <col min="28" max="28" width="3.26953125" style="1" customWidth="1"/>
    <col min="29" max="35" width="2.453125" style="1" customWidth="1"/>
    <col min="36" max="36" width="3.26953125" style="1" customWidth="1"/>
    <col min="37" max="38" width="2.7265625" style="1" hidden="1" customWidth="1"/>
    <col min="39" max="44" width="1.6328125" style="1" hidden="1" customWidth="1"/>
    <col min="45" max="45" width="4.453125" style="1" hidden="1" customWidth="1"/>
    <col min="46" max="46" width="6.26953125" style="1" hidden="1" customWidth="1"/>
    <col min="47" max="47" width="14.08984375" style="1" hidden="1" customWidth="1"/>
    <col min="48" max="48" width="10.7265625" style="1" hidden="1" customWidth="1"/>
    <col min="49" max="49" width="12.26953125" style="1" hidden="1" customWidth="1"/>
    <col min="50" max="53" width="9" style="1" hidden="1" customWidth="1"/>
    <col min="54" max="55" width="9" style="1" customWidth="1"/>
    <col min="56" max="16384" width="9" style="1"/>
  </cols>
  <sheetData>
    <row r="1" spans="1:48" ht="20.149999999999999" customHeight="1">
      <c r="B1" s="79" t="s">
        <v>134</v>
      </c>
    </row>
    <row r="2" spans="1:48" ht="27" customHeight="1">
      <c r="C2" s="3"/>
      <c r="E2" s="3"/>
      <c r="F2" s="90" t="s">
        <v>30</v>
      </c>
      <c r="G2" s="90"/>
      <c r="H2" s="90"/>
      <c r="I2" s="90"/>
      <c r="J2" s="90"/>
      <c r="K2" s="90"/>
      <c r="L2" s="90"/>
      <c r="M2" s="90"/>
      <c r="N2" s="90"/>
      <c r="O2" s="90"/>
      <c r="P2" s="90"/>
      <c r="Q2" s="90"/>
      <c r="R2" s="90"/>
      <c r="S2" s="90"/>
      <c r="T2" s="90"/>
      <c r="U2" s="90"/>
      <c r="V2" s="90"/>
      <c r="W2" s="90"/>
      <c r="X2" s="90"/>
      <c r="Y2" s="90"/>
      <c r="Z2" s="90"/>
      <c r="AA2" s="90"/>
      <c r="AB2" s="90"/>
      <c r="AC2" s="90"/>
      <c r="AD2" s="90"/>
      <c r="AE2" s="90"/>
      <c r="AF2" s="90"/>
      <c r="AG2" s="81"/>
      <c r="AH2" s="81"/>
      <c r="AI2" s="81"/>
      <c r="AJ2" s="81"/>
      <c r="AM2" s="3"/>
    </row>
    <row r="3" spans="1:48" ht="27" customHeight="1">
      <c r="C3" s="3"/>
      <c r="E3" s="3"/>
      <c r="F3" s="40"/>
      <c r="G3" s="40"/>
      <c r="H3" s="40"/>
      <c r="I3" s="40"/>
      <c r="J3" s="40"/>
      <c r="K3" s="40"/>
      <c r="L3" s="40"/>
      <c r="M3" s="40"/>
      <c r="N3" s="90" t="s">
        <v>99</v>
      </c>
      <c r="O3" s="90"/>
      <c r="P3" s="90"/>
      <c r="Q3" s="90"/>
      <c r="R3" s="90"/>
      <c r="S3" s="90"/>
      <c r="T3" s="90"/>
      <c r="U3" s="90"/>
      <c r="V3" s="90"/>
      <c r="W3" s="90"/>
      <c r="X3" s="90"/>
      <c r="Y3" s="90"/>
      <c r="Z3" s="40"/>
      <c r="AA3" s="40"/>
      <c r="AB3" s="40"/>
      <c r="AC3" s="40"/>
      <c r="AD3" s="40"/>
      <c r="AE3" s="40"/>
      <c r="AF3" s="40"/>
      <c r="AG3" s="39"/>
      <c r="AH3" s="39"/>
      <c r="AI3" s="39"/>
      <c r="AJ3" s="39"/>
      <c r="AM3" s="3"/>
    </row>
    <row r="4" spans="1:48" ht="27" customHeight="1">
      <c r="W4" s="91" t="s">
        <v>100</v>
      </c>
      <c r="X4" s="91"/>
      <c r="Y4" s="91"/>
      <c r="Z4" s="92"/>
      <c r="AA4" s="92"/>
      <c r="AB4" s="92"/>
      <c r="AC4" s="92"/>
      <c r="AD4" s="7" t="s">
        <v>0</v>
      </c>
      <c r="AE4" s="92"/>
      <c r="AF4" s="92"/>
      <c r="AG4" s="7" t="s">
        <v>1</v>
      </c>
      <c r="AH4" s="92"/>
      <c r="AI4" s="92"/>
      <c r="AJ4" s="7" t="s">
        <v>8</v>
      </c>
      <c r="AM4" s="4"/>
    </row>
    <row r="5" spans="1:48" ht="13.5" customHeight="1">
      <c r="C5" s="133" t="s">
        <v>4</v>
      </c>
      <c r="D5" s="133"/>
      <c r="E5" s="133"/>
      <c r="F5" s="133"/>
      <c r="G5" s="147"/>
      <c r="H5" s="147"/>
      <c r="I5" s="147"/>
      <c r="J5" s="147"/>
      <c r="K5" s="147"/>
      <c r="L5" s="147"/>
      <c r="M5" s="147"/>
      <c r="N5" s="147"/>
      <c r="O5" s="133" t="s">
        <v>5</v>
      </c>
      <c r="P5" s="133"/>
      <c r="Q5" s="133"/>
      <c r="R5" s="133"/>
      <c r="Z5" s="87"/>
      <c r="AA5" s="87"/>
      <c r="AB5" s="87"/>
      <c r="AC5" s="87"/>
    </row>
    <row r="6" spans="1:48" ht="20.25" customHeight="1">
      <c r="C6" s="133"/>
      <c r="D6" s="133"/>
      <c r="E6" s="133"/>
      <c r="F6" s="133"/>
      <c r="G6" s="147"/>
      <c r="H6" s="147"/>
      <c r="I6" s="147"/>
      <c r="J6" s="147"/>
      <c r="K6" s="147"/>
      <c r="L6" s="147"/>
      <c r="M6" s="147"/>
      <c r="N6" s="147"/>
      <c r="O6" s="133"/>
      <c r="P6" s="133"/>
      <c r="Q6" s="133"/>
      <c r="R6" s="133"/>
      <c r="W6" s="2"/>
      <c r="X6" s="2"/>
      <c r="Y6" s="107" t="s">
        <v>6</v>
      </c>
      <c r="Z6" s="107"/>
      <c r="AA6" s="107"/>
      <c r="AB6" s="107"/>
      <c r="AC6" s="107"/>
      <c r="AD6" s="107"/>
      <c r="AE6" s="107"/>
      <c r="AF6" s="107"/>
      <c r="AG6" s="107"/>
      <c r="AH6" s="107"/>
      <c r="AI6" s="2"/>
      <c r="AJ6" s="2"/>
    </row>
    <row r="8" spans="1:48" ht="13.5" customHeight="1">
      <c r="U8" s="154" t="s">
        <v>7</v>
      </c>
      <c r="V8" s="154"/>
      <c r="W8" s="154"/>
      <c r="X8" s="154"/>
      <c r="Y8" s="154"/>
      <c r="Z8" s="92"/>
      <c r="AA8" s="92"/>
      <c r="AB8" s="92"/>
      <c r="AC8" s="92"/>
      <c r="AD8" s="92"/>
      <c r="AE8" s="92"/>
      <c r="AF8" s="92"/>
      <c r="AG8" s="92"/>
      <c r="AH8" s="92"/>
      <c r="AI8" s="152"/>
      <c r="AJ8" s="152"/>
    </row>
    <row r="9" spans="1:48" ht="13.5" customHeight="1">
      <c r="U9" s="154"/>
      <c r="V9" s="154"/>
      <c r="W9" s="154"/>
      <c r="X9" s="154"/>
      <c r="Y9" s="154"/>
      <c r="Z9" s="158"/>
      <c r="AA9" s="158"/>
      <c r="AB9" s="158"/>
      <c r="AC9" s="158"/>
      <c r="AD9" s="158"/>
      <c r="AE9" s="158"/>
      <c r="AF9" s="158"/>
      <c r="AG9" s="158"/>
      <c r="AH9" s="158"/>
      <c r="AI9" s="152"/>
      <c r="AJ9" s="152"/>
    </row>
    <row r="10" spans="1:48" ht="7.5" customHeight="1" thickBot="1">
      <c r="V10" s="12"/>
      <c r="W10" s="12"/>
      <c r="X10" s="12"/>
      <c r="Y10" s="12"/>
      <c r="AA10" s="26"/>
      <c r="AB10" s="26"/>
      <c r="AC10" s="26"/>
      <c r="AD10" s="26"/>
      <c r="AE10" s="26"/>
      <c r="AF10" s="26"/>
      <c r="AG10" s="26"/>
      <c r="AH10" s="26"/>
      <c r="AI10" s="12"/>
      <c r="AJ10" s="12"/>
    </row>
    <row r="11" spans="1:48" ht="20.149999999999999" customHeight="1">
      <c r="B11" s="148" t="s">
        <v>73</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50"/>
    </row>
    <row r="12" spans="1:48" ht="20.149999999999999" customHeight="1">
      <c r="B12" s="258" t="s">
        <v>82</v>
      </c>
      <c r="C12" s="259"/>
      <c r="D12" s="259"/>
      <c r="E12" s="259"/>
      <c r="F12" s="259"/>
      <c r="G12" s="259"/>
      <c r="H12" s="259"/>
      <c r="I12" s="260"/>
      <c r="J12" s="159">
        <f>Z4</f>
        <v>0</v>
      </c>
      <c r="K12" s="142"/>
      <c r="L12" s="142"/>
      <c r="M12" s="142"/>
      <c r="N12" s="142"/>
      <c r="O12" s="180" t="s">
        <v>0</v>
      </c>
      <c r="P12" s="180"/>
      <c r="Q12" s="98"/>
      <c r="R12" s="98"/>
      <c r="S12" s="99" t="s">
        <v>1</v>
      </c>
      <c r="T12" s="99"/>
      <c r="U12" s="98"/>
      <c r="V12" s="98"/>
      <c r="W12" s="99" t="s">
        <v>26</v>
      </c>
      <c r="X12" s="99"/>
      <c r="Y12" s="8" t="s">
        <v>22</v>
      </c>
      <c r="Z12" s="102"/>
      <c r="AA12" s="102"/>
      <c r="AB12" s="16" t="s">
        <v>23</v>
      </c>
      <c r="AC12" s="118" t="s">
        <v>20</v>
      </c>
      <c r="AD12" s="261"/>
      <c r="AE12" s="261"/>
      <c r="AF12" s="98"/>
      <c r="AG12" s="262"/>
      <c r="AH12" s="262"/>
      <c r="AI12" s="262"/>
      <c r="AJ12" s="263"/>
      <c r="AT12" s="1" t="s">
        <v>69</v>
      </c>
      <c r="AU12" s="1" t="str">
        <f>Q12&amp;AT12&amp;U12</f>
        <v>/</v>
      </c>
      <c r="AV12" s="1">
        <f>AF12</f>
        <v>0</v>
      </c>
    </row>
    <row r="13" spans="1:48" ht="20.149999999999999" customHeight="1">
      <c r="B13" s="139" t="s">
        <v>32</v>
      </c>
      <c r="C13" s="140"/>
      <c r="D13" s="140"/>
      <c r="E13" s="140"/>
      <c r="F13" s="140"/>
      <c r="G13" s="140"/>
      <c r="H13" s="140"/>
      <c r="I13" s="151"/>
      <c r="J13" s="123"/>
      <c r="K13" s="98"/>
      <c r="L13" s="98"/>
      <c r="M13" s="99" t="s">
        <v>2</v>
      </c>
      <c r="N13" s="99"/>
      <c r="O13" s="119"/>
      <c r="P13" s="123"/>
      <c r="Q13" s="98"/>
      <c r="R13" s="98"/>
      <c r="S13" s="99" t="s">
        <v>3</v>
      </c>
      <c r="T13" s="99"/>
      <c r="U13" s="119"/>
      <c r="V13" s="19"/>
      <c r="W13" s="19"/>
      <c r="X13" s="19"/>
      <c r="Y13" s="19"/>
      <c r="Z13" s="19"/>
      <c r="AA13" s="34"/>
      <c r="AB13" s="34"/>
      <c r="AC13" s="34"/>
      <c r="AD13" s="8"/>
      <c r="AE13" s="8"/>
      <c r="AF13" s="8"/>
      <c r="AG13" s="8"/>
      <c r="AH13" s="8"/>
      <c r="AI13" s="8"/>
      <c r="AJ13" s="15"/>
      <c r="AT13" s="1" t="s">
        <v>130</v>
      </c>
      <c r="AU13" s="1" t="str">
        <f>J13&amp;AT13&amp;P13</f>
        <v>:</v>
      </c>
    </row>
    <row r="14" spans="1:48" ht="20.149999999999999" customHeight="1">
      <c r="B14" s="188" t="s">
        <v>33</v>
      </c>
      <c r="C14" s="161"/>
      <c r="D14" s="161"/>
      <c r="E14" s="161"/>
      <c r="F14" s="161"/>
      <c r="G14" s="161"/>
      <c r="H14" s="161"/>
      <c r="I14" s="189"/>
      <c r="J14" s="158"/>
      <c r="K14" s="158"/>
      <c r="L14" s="158"/>
      <c r="M14" s="158"/>
      <c r="N14" s="158"/>
      <c r="O14" s="158"/>
      <c r="P14" s="264" t="s">
        <v>34</v>
      </c>
      <c r="Q14" s="264"/>
      <c r="R14" s="264"/>
      <c r="S14" s="264"/>
      <c r="T14" s="265"/>
      <c r="U14" s="158"/>
      <c r="V14" s="158"/>
      <c r="W14" s="158"/>
      <c r="X14" s="168" t="s">
        <v>9</v>
      </c>
      <c r="Y14" s="168"/>
      <c r="Z14" s="176"/>
      <c r="AA14" s="177"/>
      <c r="AB14" s="177"/>
      <c r="AC14" s="177"/>
      <c r="AD14" s="177"/>
      <c r="AE14" s="177"/>
      <c r="AF14" s="177"/>
      <c r="AG14" s="177"/>
      <c r="AH14" s="168" t="s">
        <v>35</v>
      </c>
      <c r="AI14" s="168"/>
      <c r="AJ14" s="169"/>
      <c r="AU14" s="1">
        <f>AA14</f>
        <v>0</v>
      </c>
    </row>
    <row r="15" spans="1:48" ht="20.149999999999999" customHeight="1">
      <c r="A15" s="5"/>
      <c r="B15" s="173" t="s">
        <v>36</v>
      </c>
      <c r="C15" s="174"/>
      <c r="D15" s="174"/>
      <c r="E15" s="174"/>
      <c r="F15" s="174"/>
      <c r="G15" s="174"/>
      <c r="H15" s="174"/>
      <c r="I15" s="175"/>
      <c r="J15" s="217" t="s">
        <v>10</v>
      </c>
      <c r="K15" s="161"/>
      <c r="L15" s="161"/>
      <c r="M15" s="161"/>
      <c r="N15" s="161"/>
      <c r="O15" s="161"/>
      <c r="P15" s="161"/>
      <c r="Q15" s="266"/>
      <c r="R15" s="89"/>
      <c r="S15" s="89"/>
      <c r="T15" s="89"/>
      <c r="U15" s="180" t="s">
        <v>24</v>
      </c>
      <c r="V15" s="180"/>
      <c r="W15" s="279"/>
      <c r="X15" s="217" t="s">
        <v>11</v>
      </c>
      <c r="Y15" s="161"/>
      <c r="Z15" s="161"/>
      <c r="AA15" s="161"/>
      <c r="AB15" s="161"/>
      <c r="AC15" s="161"/>
      <c r="AD15" s="266"/>
      <c r="AE15" s="89"/>
      <c r="AF15" s="89"/>
      <c r="AG15" s="89"/>
      <c r="AH15" s="84" t="s">
        <v>25</v>
      </c>
      <c r="AI15" s="84"/>
      <c r="AJ15" s="85"/>
      <c r="AU15" s="1">
        <f>R15</f>
        <v>0</v>
      </c>
      <c r="AV15" s="1">
        <f>AE15</f>
        <v>0</v>
      </c>
    </row>
    <row r="16" spans="1:48" ht="20.149999999999999" customHeight="1">
      <c r="B16" s="173"/>
      <c r="C16" s="174"/>
      <c r="D16" s="174"/>
      <c r="E16" s="174"/>
      <c r="F16" s="174"/>
      <c r="G16" s="174"/>
      <c r="H16" s="174"/>
      <c r="I16" s="175"/>
      <c r="J16" s="269" t="s">
        <v>41</v>
      </c>
      <c r="K16" s="140"/>
      <c r="L16" s="140"/>
      <c r="M16" s="140"/>
      <c r="N16" s="140"/>
      <c r="O16" s="140"/>
      <c r="P16" s="140"/>
      <c r="Q16" s="270"/>
      <c r="R16" s="89"/>
      <c r="S16" s="89"/>
      <c r="T16" s="89"/>
      <c r="U16" s="180" t="s">
        <v>24</v>
      </c>
      <c r="V16" s="180"/>
      <c r="W16" s="279"/>
      <c r="X16" s="217" t="s">
        <v>28</v>
      </c>
      <c r="Y16" s="161"/>
      <c r="Z16" s="161"/>
      <c r="AA16" s="161"/>
      <c r="AB16" s="161"/>
      <c r="AC16" s="161"/>
      <c r="AD16" s="266"/>
      <c r="AE16" s="89"/>
      <c r="AF16" s="89"/>
      <c r="AG16" s="89"/>
      <c r="AH16" s="84" t="s">
        <v>25</v>
      </c>
      <c r="AI16" s="84"/>
      <c r="AJ16" s="85"/>
      <c r="AU16" s="1">
        <f>R16</f>
        <v>0</v>
      </c>
      <c r="AV16" s="1">
        <f>AE16</f>
        <v>0</v>
      </c>
    </row>
    <row r="17" spans="2:52" ht="20.149999999999999" customHeight="1">
      <c r="B17" s="173"/>
      <c r="C17" s="174"/>
      <c r="D17" s="174"/>
      <c r="E17" s="174"/>
      <c r="F17" s="174"/>
      <c r="G17" s="174"/>
      <c r="H17" s="174"/>
      <c r="I17" s="175"/>
      <c r="J17" s="12"/>
      <c r="K17" s="12"/>
      <c r="L17" s="12"/>
      <c r="M17" s="12"/>
      <c r="N17" s="12"/>
      <c r="O17" s="17"/>
      <c r="P17" s="17"/>
      <c r="Q17" s="17"/>
      <c r="R17" s="17"/>
      <c r="S17" s="9"/>
      <c r="T17" s="9"/>
      <c r="U17" s="9"/>
      <c r="V17" s="9"/>
      <c r="W17" s="9"/>
      <c r="X17" s="217" t="s">
        <v>37</v>
      </c>
      <c r="Y17" s="161"/>
      <c r="Z17" s="161"/>
      <c r="AA17" s="161"/>
      <c r="AB17" s="161"/>
      <c r="AC17" s="161"/>
      <c r="AD17" s="266"/>
      <c r="AE17" s="191"/>
      <c r="AF17" s="191"/>
      <c r="AG17" s="191"/>
      <c r="AH17" s="84" t="s">
        <v>38</v>
      </c>
      <c r="AI17" s="84"/>
      <c r="AJ17" s="85"/>
      <c r="AV17" s="1">
        <f>AE17</f>
        <v>0</v>
      </c>
    </row>
    <row r="18" spans="2:52" ht="20.149999999999999" customHeight="1">
      <c r="B18" s="139" t="s">
        <v>39</v>
      </c>
      <c r="C18" s="140"/>
      <c r="D18" s="140"/>
      <c r="E18" s="140"/>
      <c r="F18" s="140"/>
      <c r="G18" s="140"/>
      <c r="H18" s="140"/>
      <c r="I18" s="151"/>
      <c r="J18" s="295" t="s">
        <v>40</v>
      </c>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7"/>
    </row>
    <row r="19" spans="2:52" ht="20.149999999999999" customHeight="1">
      <c r="B19" s="267" t="s">
        <v>79</v>
      </c>
      <c r="C19" s="268"/>
      <c r="D19" s="268"/>
      <c r="E19" s="268"/>
      <c r="F19" s="268"/>
      <c r="G19" s="268"/>
      <c r="H19" s="268"/>
      <c r="I19" s="268"/>
      <c r="J19" s="271"/>
      <c r="K19" s="272"/>
      <c r="L19" s="272"/>
      <c r="M19" s="272"/>
      <c r="N19" s="272"/>
      <c r="O19" s="272"/>
      <c r="P19" s="272"/>
      <c r="Q19" s="272"/>
      <c r="R19" s="272"/>
      <c r="S19" s="272"/>
      <c r="T19" s="272"/>
      <c r="U19" s="272"/>
      <c r="V19" s="272"/>
      <c r="W19" s="272"/>
      <c r="X19" s="272"/>
      <c r="Y19" s="272"/>
      <c r="Z19" s="272"/>
      <c r="AA19" s="272"/>
      <c r="AB19" s="272"/>
      <c r="AC19" s="272"/>
      <c r="AD19" s="273"/>
      <c r="AE19" s="304" t="s">
        <v>42</v>
      </c>
      <c r="AF19" s="304"/>
      <c r="AG19" s="304"/>
      <c r="AH19" s="304"/>
      <c r="AI19" s="304"/>
      <c r="AJ19" s="305"/>
    </row>
    <row r="20" spans="2:52" ht="30" customHeight="1">
      <c r="B20" s="193" t="s">
        <v>91</v>
      </c>
      <c r="C20" s="194"/>
      <c r="D20" s="194"/>
      <c r="E20" s="194"/>
      <c r="F20" s="194"/>
      <c r="G20" s="194"/>
      <c r="H20" s="194"/>
      <c r="I20" s="195"/>
      <c r="J20" s="156">
        <f>J19*30.03/22.4*273/(273+R16)*1000</f>
        <v>0</v>
      </c>
      <c r="K20" s="157"/>
      <c r="L20" s="157"/>
      <c r="M20" s="157"/>
      <c r="N20" s="157"/>
      <c r="O20" s="157"/>
      <c r="P20" s="157"/>
      <c r="Q20" s="157"/>
      <c r="R20" s="157"/>
      <c r="S20" s="157"/>
      <c r="T20" s="157"/>
      <c r="U20" s="157"/>
      <c r="V20" s="157"/>
      <c r="W20" s="157"/>
      <c r="X20" s="157"/>
      <c r="Y20" s="157"/>
      <c r="Z20" s="157"/>
      <c r="AA20" s="157"/>
      <c r="AB20" s="157"/>
      <c r="AC20" s="157"/>
      <c r="AD20" s="298"/>
      <c r="AE20" s="171" t="s">
        <v>83</v>
      </c>
      <c r="AF20" s="171"/>
      <c r="AG20" s="171"/>
      <c r="AH20" s="171"/>
      <c r="AI20" s="171"/>
      <c r="AJ20" s="172"/>
      <c r="AU20" s="1" t="str">
        <f>IF(NOT(J21=""),"検出限界未満",J20)</f>
        <v>検出限界未満</v>
      </c>
    </row>
    <row r="21" spans="2:52" ht="23.25" customHeight="1">
      <c r="B21" s="241" t="s">
        <v>92</v>
      </c>
      <c r="C21" s="274"/>
      <c r="D21" s="274"/>
      <c r="E21" s="274"/>
      <c r="F21" s="274"/>
      <c r="G21" s="274"/>
      <c r="H21" s="274"/>
      <c r="I21" s="275"/>
      <c r="J21" s="301" t="str">
        <f>IF(J20&gt;12.49,"","検出限界(12.5μｇ/m3)未満")</f>
        <v>検出限界(12.5μｇ/m3)未満</v>
      </c>
      <c r="K21" s="302"/>
      <c r="L21" s="302"/>
      <c r="M21" s="302"/>
      <c r="N21" s="302"/>
      <c r="O21" s="302"/>
      <c r="P21" s="302"/>
      <c r="Q21" s="302"/>
      <c r="R21" s="302"/>
      <c r="S21" s="302"/>
      <c r="T21" s="302"/>
      <c r="U21" s="302"/>
      <c r="V21" s="302"/>
      <c r="W21" s="302"/>
      <c r="X21" s="302"/>
      <c r="Y21" s="302"/>
      <c r="Z21" s="302"/>
      <c r="AA21" s="302"/>
      <c r="AB21" s="302"/>
      <c r="AC21" s="302"/>
      <c r="AD21" s="303"/>
      <c r="AE21" s="299"/>
      <c r="AF21" s="299"/>
      <c r="AG21" s="299"/>
      <c r="AH21" s="299"/>
      <c r="AI21" s="299"/>
      <c r="AJ21" s="300"/>
    </row>
    <row r="22" spans="2:52" ht="24" customHeight="1">
      <c r="B22" s="280" t="s">
        <v>45</v>
      </c>
      <c r="C22" s="281"/>
      <c r="D22" s="281"/>
      <c r="E22" s="281"/>
      <c r="F22" s="281"/>
      <c r="G22" s="281"/>
      <c r="H22" s="281"/>
      <c r="I22" s="281"/>
      <c r="J22" s="226" t="str">
        <f>IF(J20&lt;100,"適合","不適合")</f>
        <v>適合</v>
      </c>
      <c r="K22" s="227"/>
      <c r="L22" s="227"/>
      <c r="M22" s="227"/>
      <c r="N22" s="227"/>
      <c r="O22" s="227"/>
      <c r="P22" s="227"/>
      <c r="Q22" s="227"/>
      <c r="R22" s="227"/>
      <c r="S22" s="227"/>
      <c r="T22" s="227"/>
      <c r="U22" s="227"/>
      <c r="V22" s="227"/>
      <c r="W22" s="227"/>
      <c r="X22" s="227"/>
      <c r="Y22" s="227"/>
      <c r="Z22" s="227"/>
      <c r="AA22" s="227"/>
      <c r="AB22" s="227"/>
      <c r="AC22" s="227"/>
      <c r="AD22" s="227"/>
      <c r="AE22" s="230"/>
      <c r="AF22" s="230"/>
      <c r="AG22" s="230"/>
      <c r="AH22" s="230"/>
      <c r="AI22" s="230"/>
      <c r="AJ22" s="231"/>
      <c r="AK22" s="5"/>
      <c r="AU22" s="1" t="str">
        <f>J22</f>
        <v>適合</v>
      </c>
    </row>
    <row r="23" spans="2:52" ht="24" customHeight="1" thickBot="1">
      <c r="B23" s="251" t="s">
        <v>46</v>
      </c>
      <c r="C23" s="252"/>
      <c r="D23" s="252"/>
      <c r="E23" s="252"/>
      <c r="F23" s="252"/>
      <c r="G23" s="252"/>
      <c r="H23" s="252"/>
      <c r="I23" s="253"/>
      <c r="J23" s="254" t="s">
        <v>47</v>
      </c>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7"/>
    </row>
    <row r="24" spans="2:52" ht="8.25" customHeight="1" thickBot="1">
      <c r="B24" s="10"/>
      <c r="C24" s="11"/>
      <c r="D24" s="11"/>
      <c r="E24" s="11"/>
      <c r="F24" s="11"/>
      <c r="G24" s="11"/>
      <c r="H24" s="11"/>
      <c r="I24" s="11"/>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row>
    <row r="25" spans="2:52" ht="20.149999999999999" customHeight="1">
      <c r="B25" s="249" t="s">
        <v>90</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77"/>
    </row>
    <row r="26" spans="2:52" ht="20.149999999999999" customHeight="1">
      <c r="B26" s="106" t="s">
        <v>49</v>
      </c>
      <c r="C26" s="107"/>
      <c r="D26" s="107"/>
      <c r="E26" s="107"/>
      <c r="F26" s="107"/>
      <c r="G26" s="107"/>
      <c r="H26" s="107"/>
      <c r="I26" s="107"/>
      <c r="J26" s="278"/>
      <c r="K26" s="120"/>
      <c r="L26" s="99" t="s">
        <v>101</v>
      </c>
      <c r="M26" s="119"/>
      <c r="N26" s="101"/>
      <c r="O26" s="101"/>
      <c r="P26" s="99" t="s">
        <v>102</v>
      </c>
      <c r="Q26" s="99"/>
      <c r="R26" s="99"/>
      <c r="S26" s="99"/>
      <c r="T26" s="119"/>
      <c r="U26" s="101"/>
      <c r="V26" s="101"/>
      <c r="W26" s="99" t="s">
        <v>103</v>
      </c>
      <c r="X26" s="99"/>
      <c r="Y26" s="119"/>
      <c r="Z26" s="101"/>
      <c r="AA26" s="101"/>
      <c r="AB26" s="99" t="s">
        <v>12</v>
      </c>
      <c r="AC26" s="99"/>
      <c r="AD26" s="19" t="s">
        <v>104</v>
      </c>
      <c r="AE26" s="122"/>
      <c r="AF26" s="122"/>
      <c r="AG26" s="122"/>
      <c r="AH26" s="122"/>
      <c r="AI26" s="122"/>
      <c r="AJ26" s="41" t="s">
        <v>105</v>
      </c>
      <c r="AM26" s="36" t="s">
        <v>87</v>
      </c>
    </row>
    <row r="27" spans="2:52" ht="20.149999999999999" customHeight="1">
      <c r="B27" s="106"/>
      <c r="C27" s="107"/>
      <c r="D27" s="107"/>
      <c r="E27" s="107"/>
      <c r="F27" s="107"/>
      <c r="G27" s="107"/>
      <c r="H27" s="107"/>
      <c r="I27" s="108"/>
      <c r="J27" s="212" t="s">
        <v>50</v>
      </c>
      <c r="K27" s="124"/>
      <c r="L27" s="213"/>
      <c r="M27" s="126"/>
      <c r="N27" s="126"/>
      <c r="O27" s="124" t="s">
        <v>21</v>
      </c>
      <c r="P27" s="124"/>
      <c r="Q27" s="22" t="s">
        <v>22</v>
      </c>
      <c r="R27" s="126"/>
      <c r="S27" s="126"/>
      <c r="T27" s="124" t="s">
        <v>13</v>
      </c>
      <c r="U27" s="124"/>
      <c r="V27" s="276"/>
      <c r="W27" s="276"/>
      <c r="X27" s="124" t="s">
        <v>14</v>
      </c>
      <c r="Y27" s="124"/>
      <c r="Z27" s="22" t="s">
        <v>23</v>
      </c>
      <c r="AA27" s="27"/>
      <c r="AB27" s="126"/>
      <c r="AC27" s="126"/>
      <c r="AD27" s="124" t="s">
        <v>29</v>
      </c>
      <c r="AE27" s="124"/>
      <c r="AF27" s="22"/>
      <c r="AG27" s="22"/>
      <c r="AH27" s="22"/>
      <c r="AI27" s="22"/>
      <c r="AJ27" s="23"/>
      <c r="AM27" s="37" t="s">
        <v>84</v>
      </c>
      <c r="AU27" s="1" t="str">
        <f>IF(NOT(M27=""),"有",AX27)</f>
        <v>選択してください</v>
      </c>
      <c r="AV27" s="1" t="str">
        <f>IF(NOT(R27=""),T27,AW27)</f>
        <v/>
      </c>
      <c r="AW27" s="1" t="str">
        <f>IF(NOT(V27=""),X27,"")</f>
        <v/>
      </c>
      <c r="AX27" s="1" t="str">
        <f>IF(NOT(AB27=""),"無","選択してください")</f>
        <v>選択してください</v>
      </c>
      <c r="AY27" s="1" t="str">
        <f>AU27&amp;AV27</f>
        <v>選択してください</v>
      </c>
    </row>
    <row r="28" spans="2:52" ht="20.149999999999999" customHeight="1">
      <c r="B28" s="109"/>
      <c r="C28" s="110"/>
      <c r="D28" s="110"/>
      <c r="E28" s="110"/>
      <c r="F28" s="110"/>
      <c r="G28" s="110"/>
      <c r="H28" s="110"/>
      <c r="I28" s="111"/>
      <c r="J28" s="129" t="s">
        <v>51</v>
      </c>
      <c r="K28" s="130"/>
      <c r="L28" s="131"/>
      <c r="M28" s="101"/>
      <c r="N28" s="101"/>
      <c r="O28" s="99" t="s">
        <v>21</v>
      </c>
      <c r="P28" s="99"/>
      <c r="Q28" s="19" t="s">
        <v>22</v>
      </c>
      <c r="R28" s="101"/>
      <c r="S28" s="101"/>
      <c r="T28" s="99" t="s">
        <v>13</v>
      </c>
      <c r="U28" s="99"/>
      <c r="V28" s="146"/>
      <c r="W28" s="146"/>
      <c r="X28" s="99" t="s">
        <v>14</v>
      </c>
      <c r="Y28" s="99"/>
      <c r="Z28" s="19" t="s">
        <v>23</v>
      </c>
      <c r="AA28" s="25"/>
      <c r="AB28" s="101"/>
      <c r="AC28" s="101"/>
      <c r="AD28" s="99" t="s">
        <v>29</v>
      </c>
      <c r="AE28" s="99"/>
      <c r="AF28" s="20"/>
      <c r="AG28" s="20"/>
      <c r="AH28" s="20"/>
      <c r="AI28" s="20"/>
      <c r="AJ28" s="24"/>
      <c r="AM28" s="37" t="s">
        <v>94</v>
      </c>
      <c r="AU28" s="1" t="str">
        <f>IF(NOT(M28=""),"有",AX28)</f>
        <v>選択してください</v>
      </c>
      <c r="AV28" s="1" t="str">
        <f>IF(NOT(R28=""),T28,AW28)</f>
        <v/>
      </c>
      <c r="AW28" s="1" t="str">
        <f>IF(NOT(V28=""),X28,"")</f>
        <v/>
      </c>
      <c r="AX28" s="1" t="str">
        <f>IF(NOT(AB28=""),"無","選択してください")</f>
        <v>選択してください</v>
      </c>
      <c r="AY28" s="1" t="str">
        <f>AU28&amp;AV28</f>
        <v>選択してください</v>
      </c>
    </row>
    <row r="29" spans="2:52" ht="20.149999999999999" customHeight="1">
      <c r="B29" s="104" t="s">
        <v>52</v>
      </c>
      <c r="C29" s="105"/>
      <c r="D29" s="105"/>
      <c r="E29" s="105"/>
      <c r="F29" s="105"/>
      <c r="G29" s="105"/>
      <c r="H29" s="105"/>
      <c r="I29" s="128"/>
      <c r="J29" s="129" t="s">
        <v>53</v>
      </c>
      <c r="K29" s="130"/>
      <c r="L29" s="130"/>
      <c r="M29" s="131"/>
      <c r="N29" s="101"/>
      <c r="O29" s="101"/>
      <c r="P29" s="99" t="s">
        <v>55</v>
      </c>
      <c r="Q29" s="99"/>
      <c r="R29" s="99"/>
      <c r="S29" s="99"/>
      <c r="T29" s="99"/>
      <c r="U29" s="99"/>
      <c r="V29" s="99"/>
      <c r="W29" s="99"/>
      <c r="X29" s="99"/>
      <c r="Y29" s="135"/>
      <c r="Z29" s="101"/>
      <c r="AA29" s="101"/>
      <c r="AB29" s="99" t="s">
        <v>56</v>
      </c>
      <c r="AC29" s="99"/>
      <c r="AD29" s="99"/>
      <c r="AE29" s="99"/>
      <c r="AF29" s="99"/>
      <c r="AG29" s="99"/>
      <c r="AH29" s="99"/>
      <c r="AI29" s="99"/>
      <c r="AJ29" s="100"/>
      <c r="AM29" s="37" t="s">
        <v>93</v>
      </c>
      <c r="AU29" s="1" t="str">
        <f>IF(NOT(N29=""),"開",AV29)</f>
        <v>選択してください</v>
      </c>
      <c r="AV29" s="1" t="str">
        <f>IF(NOT(Z29=""),"閉",AW29)</f>
        <v>選択してください</v>
      </c>
      <c r="AW29" s="1" t="s">
        <v>124</v>
      </c>
    </row>
    <row r="30" spans="2:52" ht="20.149999999999999" customHeight="1">
      <c r="B30" s="109"/>
      <c r="C30" s="110"/>
      <c r="D30" s="110"/>
      <c r="E30" s="110"/>
      <c r="F30" s="110"/>
      <c r="G30" s="110"/>
      <c r="H30" s="110"/>
      <c r="I30" s="111"/>
      <c r="J30" s="132" t="s">
        <v>54</v>
      </c>
      <c r="K30" s="133"/>
      <c r="L30" s="133"/>
      <c r="M30" s="134"/>
      <c r="N30" s="137"/>
      <c r="O30" s="138"/>
      <c r="P30" s="99" t="s">
        <v>55</v>
      </c>
      <c r="Q30" s="99"/>
      <c r="R30" s="99"/>
      <c r="S30" s="99"/>
      <c r="T30" s="99"/>
      <c r="U30" s="99"/>
      <c r="V30" s="99"/>
      <c r="W30" s="99"/>
      <c r="X30" s="99"/>
      <c r="Y30" s="135"/>
      <c r="Z30" s="138"/>
      <c r="AA30" s="138"/>
      <c r="AB30" s="144" t="s">
        <v>56</v>
      </c>
      <c r="AC30" s="144"/>
      <c r="AD30" s="144"/>
      <c r="AE30" s="144"/>
      <c r="AF30" s="144"/>
      <c r="AG30" s="144"/>
      <c r="AH30" s="144"/>
      <c r="AI30" s="144"/>
      <c r="AJ30" s="145"/>
      <c r="AM30" s="6" t="s">
        <v>96</v>
      </c>
      <c r="AU30" s="1" t="str">
        <f>IF(NOT(N30=""),"開",AV30)</f>
        <v>選択してください</v>
      </c>
      <c r="AV30" s="1" t="str">
        <f>IF(NOT(Z30=""),"閉",AW30)</f>
        <v>選択してください</v>
      </c>
      <c r="AW30" s="1" t="s">
        <v>124</v>
      </c>
    </row>
    <row r="31" spans="2:52" ht="20.149999999999999" customHeight="1">
      <c r="B31" s="139" t="s">
        <v>57</v>
      </c>
      <c r="C31" s="140"/>
      <c r="D31" s="140"/>
      <c r="E31" s="140"/>
      <c r="F31" s="140"/>
      <c r="G31" s="140"/>
      <c r="H31" s="140"/>
      <c r="I31" s="140"/>
      <c r="J31" s="118" t="s">
        <v>58</v>
      </c>
      <c r="K31" s="99"/>
      <c r="L31" s="99"/>
      <c r="M31" s="135"/>
      <c r="N31" s="120"/>
      <c r="O31" s="120"/>
      <c r="P31" s="99" t="s">
        <v>15</v>
      </c>
      <c r="Q31" s="119"/>
      <c r="R31" s="118" t="s">
        <v>16</v>
      </c>
      <c r="S31" s="135"/>
      <c r="T31" s="120"/>
      <c r="U31" s="120"/>
      <c r="V31" s="99" t="s">
        <v>15</v>
      </c>
      <c r="W31" s="119"/>
      <c r="X31" s="118" t="s">
        <v>17</v>
      </c>
      <c r="Y31" s="99"/>
      <c r="Z31" s="99"/>
      <c r="AA31" s="135"/>
      <c r="AB31" s="120"/>
      <c r="AC31" s="120"/>
      <c r="AD31" s="99" t="s">
        <v>15</v>
      </c>
      <c r="AE31" s="119"/>
      <c r="AF31" s="118" t="s">
        <v>18</v>
      </c>
      <c r="AG31" s="135"/>
      <c r="AH31" s="142">
        <f>N31+T31+AB31</f>
        <v>0</v>
      </c>
      <c r="AI31" s="142"/>
      <c r="AJ31" s="15" t="s">
        <v>27</v>
      </c>
      <c r="AT31" s="1" t="s">
        <v>104</v>
      </c>
      <c r="AU31" s="1">
        <f>AH31</f>
        <v>0</v>
      </c>
    </row>
    <row r="32" spans="2:52" ht="20.149999999999999" customHeight="1">
      <c r="B32" s="285" t="s">
        <v>80</v>
      </c>
      <c r="C32" s="286"/>
      <c r="D32" s="286"/>
      <c r="E32" s="286"/>
      <c r="F32" s="286"/>
      <c r="G32" s="286"/>
      <c r="H32" s="286"/>
      <c r="I32" s="287"/>
      <c r="J32" s="212" t="s">
        <v>60</v>
      </c>
      <c r="K32" s="124"/>
      <c r="L32" s="124"/>
      <c r="M32" s="213"/>
      <c r="N32" s="126"/>
      <c r="O32" s="126"/>
      <c r="P32" s="124" t="s">
        <v>21</v>
      </c>
      <c r="Q32" s="124"/>
      <c r="R32" s="13" t="s">
        <v>22</v>
      </c>
      <c r="S32" s="124" t="s">
        <v>61</v>
      </c>
      <c r="T32" s="124"/>
      <c r="U32" s="124"/>
      <c r="V32" s="124"/>
      <c r="W32" s="124"/>
      <c r="X32" s="153"/>
      <c r="Y32" s="153"/>
      <c r="Z32" s="153"/>
      <c r="AA32" s="153"/>
      <c r="AB32" s="153"/>
      <c r="AC32" s="153"/>
      <c r="AD32" s="153"/>
      <c r="AE32" s="13"/>
      <c r="AF32" s="21" t="s">
        <v>23</v>
      </c>
      <c r="AG32" s="126"/>
      <c r="AH32" s="126"/>
      <c r="AI32" s="124" t="s">
        <v>29</v>
      </c>
      <c r="AJ32" s="125"/>
      <c r="AT32" s="1" t="s">
        <v>105</v>
      </c>
      <c r="AU32" s="1" t="str">
        <f>IF(NOT(N32=""),"有",AV32)</f>
        <v>選択してください</v>
      </c>
      <c r="AV32" s="1" t="str">
        <f>IF(NOT(AG32=""),"無",AW32)</f>
        <v>選択してください</v>
      </c>
      <c r="AW32" s="1" t="s">
        <v>124</v>
      </c>
      <c r="AX32" s="1" t="str">
        <f>IF(NOT(X32=""),AT31&amp;X32&amp;AT32,"")</f>
        <v/>
      </c>
      <c r="AY32" s="1" t="s">
        <v>131</v>
      </c>
      <c r="AZ32" s="1" t="str">
        <f>AU32&amp;AX32</f>
        <v>選択してください</v>
      </c>
    </row>
    <row r="33" spans="2:53" ht="20.149999999999999" customHeight="1">
      <c r="B33" s="112" t="s">
        <v>74</v>
      </c>
      <c r="C33" s="113"/>
      <c r="D33" s="113"/>
      <c r="E33" s="113"/>
      <c r="F33" s="113"/>
      <c r="G33" s="113"/>
      <c r="H33" s="113"/>
      <c r="I33" s="114"/>
      <c r="J33" s="118" t="s">
        <v>75</v>
      </c>
      <c r="K33" s="99"/>
      <c r="L33" s="99"/>
      <c r="M33" s="99"/>
      <c r="N33" s="119"/>
      <c r="O33" s="98"/>
      <c r="P33" s="98"/>
      <c r="Q33" s="8" t="s">
        <v>69</v>
      </c>
      <c r="R33" s="98"/>
      <c r="S33" s="288"/>
      <c r="T33" s="98"/>
      <c r="U33" s="98"/>
      <c r="V33" s="99" t="s">
        <v>2</v>
      </c>
      <c r="W33" s="284"/>
      <c r="X33" s="98"/>
      <c r="Y33" s="98"/>
      <c r="Z33" s="99" t="s">
        <v>3</v>
      </c>
      <c r="AA33" s="135"/>
      <c r="AB33" s="8" t="s">
        <v>77</v>
      </c>
      <c r="AC33" s="98"/>
      <c r="AD33" s="98"/>
      <c r="AE33" s="99" t="s">
        <v>2</v>
      </c>
      <c r="AF33" s="135"/>
      <c r="AG33" s="102"/>
      <c r="AH33" s="102"/>
      <c r="AI33" s="99" t="s">
        <v>3</v>
      </c>
      <c r="AJ33" s="100"/>
      <c r="AT33" s="1" t="s">
        <v>130</v>
      </c>
      <c r="AU33" s="1" t="str">
        <f>T33&amp;AT33&amp;X33</f>
        <v>:</v>
      </c>
      <c r="AV33" s="1" t="str">
        <f>AC33&amp;AT33&amp;AG33</f>
        <v>:</v>
      </c>
      <c r="AW33" s="1" t="e">
        <f>AV33-AU33</f>
        <v>#VALUE!</v>
      </c>
      <c r="AX33" s="1" t="e">
        <f>(HOUR(AW33))+(MINUTE(AW33)/60)</f>
        <v>#VALUE!</v>
      </c>
      <c r="AY33" s="1" t="e">
        <f>AX33*60</f>
        <v>#VALUE!</v>
      </c>
      <c r="AZ33" s="1">
        <f>IF(NOT(T33=""),AY33,BA33)</f>
        <v>0</v>
      </c>
      <c r="BA33" s="1">
        <v>0</v>
      </c>
    </row>
    <row r="34" spans="2:53" ht="20.149999999999999" customHeight="1">
      <c r="B34" s="115"/>
      <c r="C34" s="116"/>
      <c r="D34" s="116"/>
      <c r="E34" s="116"/>
      <c r="F34" s="116"/>
      <c r="G34" s="116"/>
      <c r="H34" s="116"/>
      <c r="I34" s="117"/>
      <c r="J34" s="118" t="s">
        <v>76</v>
      </c>
      <c r="K34" s="99"/>
      <c r="L34" s="99"/>
      <c r="M34" s="99"/>
      <c r="N34" s="119"/>
      <c r="O34" s="98"/>
      <c r="P34" s="98"/>
      <c r="Q34" s="8" t="s">
        <v>69</v>
      </c>
      <c r="R34" s="98"/>
      <c r="S34" s="288"/>
      <c r="T34" s="98"/>
      <c r="U34" s="98"/>
      <c r="V34" s="99" t="s">
        <v>2</v>
      </c>
      <c r="W34" s="284"/>
      <c r="X34" s="98"/>
      <c r="Y34" s="98"/>
      <c r="Z34" s="99" t="s">
        <v>3</v>
      </c>
      <c r="AA34" s="135"/>
      <c r="AB34" s="8" t="s">
        <v>77</v>
      </c>
      <c r="AC34" s="98"/>
      <c r="AD34" s="98"/>
      <c r="AE34" s="99" t="s">
        <v>2</v>
      </c>
      <c r="AF34" s="135"/>
      <c r="AG34" s="102"/>
      <c r="AH34" s="102"/>
      <c r="AI34" s="99" t="s">
        <v>3</v>
      </c>
      <c r="AJ34" s="100"/>
      <c r="AT34" s="1" t="s">
        <v>130</v>
      </c>
      <c r="AU34" s="1" t="str">
        <f>T34&amp;AT34&amp;X34</f>
        <v>:</v>
      </c>
      <c r="AV34" s="1" t="str">
        <f>AC34&amp;AT34&amp;AG34</f>
        <v>:</v>
      </c>
      <c r="AW34" s="1" t="e">
        <f>AV34-AU34</f>
        <v>#VALUE!</v>
      </c>
      <c r="AX34" s="1" t="e">
        <f>(HOUR(AW34))+(MINUTE(AW34)/60)</f>
        <v>#VALUE!</v>
      </c>
      <c r="AY34" s="1" t="e">
        <f>AX34*60</f>
        <v>#VALUE!</v>
      </c>
      <c r="AZ34" s="1">
        <f>IF(NOT(T34=""),AY34,BA34)</f>
        <v>0</v>
      </c>
      <c r="BA34" s="1">
        <v>0</v>
      </c>
    </row>
    <row r="35" spans="2:53" ht="20.149999999999999" customHeight="1">
      <c r="B35" s="95" t="s">
        <v>19</v>
      </c>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7"/>
      <c r="AU35" s="1" t="str">
        <f>IF(NOT(T33=""),AU33,AV35)</f>
        <v>時間入力して</v>
      </c>
      <c r="AV35" s="1" t="str">
        <f>IF(NOT(T34=""),AU34,"時間入力して")</f>
        <v>時間入力して</v>
      </c>
      <c r="AY35" s="1">
        <f>AZ33+AZ34</f>
        <v>0</v>
      </c>
      <c r="AZ35" s="1" t="s">
        <v>125</v>
      </c>
    </row>
    <row r="36" spans="2:53" ht="18" customHeight="1">
      <c r="B36" s="292"/>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4"/>
      <c r="AU36" s="1" t="str">
        <f>B36&amp;B37&amp;B38</f>
        <v/>
      </c>
    </row>
    <row r="37" spans="2:53" ht="8.15" customHeight="1">
      <c r="B37" s="292"/>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4"/>
    </row>
    <row r="38" spans="2:53" ht="20.25" customHeight="1" thickBot="1">
      <c r="B38" s="289"/>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1"/>
    </row>
    <row r="39" spans="2:53" ht="25.5" customHeight="1">
      <c r="B39" s="214" t="s">
        <v>78</v>
      </c>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row>
    <row r="40" spans="2:53" ht="15.65" customHeight="1">
      <c r="B40" s="283" t="s">
        <v>70</v>
      </c>
      <c r="C40" s="283"/>
      <c r="D40" s="283"/>
      <c r="E40" s="283"/>
      <c r="F40" s="283"/>
      <c r="G40" s="283"/>
      <c r="H40" s="283"/>
      <c r="I40" s="283"/>
      <c r="J40" s="283"/>
      <c r="K40" s="283"/>
      <c r="L40" s="283"/>
      <c r="M40" s="283"/>
      <c r="N40" s="283"/>
      <c r="O40" s="30"/>
      <c r="P40" s="30"/>
      <c r="Q40" s="30"/>
      <c r="R40" s="30"/>
      <c r="S40" s="30"/>
      <c r="T40" s="30"/>
      <c r="U40" s="30"/>
      <c r="V40" s="30"/>
      <c r="W40" s="30"/>
      <c r="X40" s="30"/>
      <c r="Y40" s="30"/>
      <c r="Z40" s="30"/>
      <c r="AA40" s="30"/>
      <c r="AB40" s="30"/>
      <c r="AC40" s="30"/>
      <c r="AD40" s="30"/>
      <c r="AE40" s="30"/>
      <c r="AF40" s="30"/>
      <c r="AG40" s="30"/>
      <c r="AH40" s="30"/>
      <c r="AI40" s="30"/>
      <c r="AJ40" s="30"/>
    </row>
    <row r="41" spans="2:53" s="6" customFormat="1" ht="20.149999999999999" customHeight="1">
      <c r="B41" s="282" t="s">
        <v>71</v>
      </c>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row>
    <row r="42" spans="2:53" ht="20.149999999999999" customHeight="1">
      <c r="B42" s="282" t="s">
        <v>81</v>
      </c>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row>
    <row r="43" spans="2:53" ht="20.149999999999999" customHeight="1">
      <c r="B43" s="282"/>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row>
    <row r="44" spans="2:53" ht="10.5" customHeight="1">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8"/>
    </row>
    <row r="45" spans="2:53" ht="10.5" customHeight="1">
      <c r="B45" s="28"/>
      <c r="AJ45" s="28"/>
    </row>
    <row r="46" spans="2:53" ht="10.5" customHeight="1">
      <c r="B46" s="28"/>
      <c r="AJ46" s="28"/>
    </row>
    <row r="47" spans="2:53" ht="10.5" customHeight="1">
      <c r="B47" s="28"/>
      <c r="AJ47" s="28"/>
    </row>
    <row r="48" spans="2:53" ht="10.5" customHeight="1">
      <c r="B48" s="28"/>
      <c r="H48" s="31"/>
      <c r="AJ48" s="28"/>
    </row>
    <row r="49" spans="2:36" ht="10.5" customHeight="1">
      <c r="B49" s="28"/>
      <c r="AJ49" s="28"/>
    </row>
    <row r="50" spans="2:36" ht="10.5" customHeight="1">
      <c r="B50" s="28"/>
      <c r="AJ50" s="28"/>
    </row>
    <row r="51" spans="2:36" ht="10.5" customHeight="1">
      <c r="B51" s="28"/>
      <c r="AJ51" s="28"/>
    </row>
    <row r="52" spans="2:36" ht="10.5" customHeight="1">
      <c r="B52" s="28"/>
      <c r="AJ52" s="28"/>
    </row>
    <row r="53" spans="2:36" ht="10.5" customHeight="1">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row>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sheetData>
  <sheetProtection sheet="1" formatCells="0" selectLockedCells="1"/>
  <dataConsolidate/>
  <mergeCells count="158">
    <mergeCell ref="AI33:AJ33"/>
    <mergeCell ref="AG32:AH32"/>
    <mergeCell ref="AI32:AJ32"/>
    <mergeCell ref="W4:Y4"/>
    <mergeCell ref="Z4:AC4"/>
    <mergeCell ref="J12:N12"/>
    <mergeCell ref="AD31:AE31"/>
    <mergeCell ref="AB30:AJ30"/>
    <mergeCell ref="V31:W31"/>
    <mergeCell ref="X33:Y33"/>
    <mergeCell ref="AD28:AE28"/>
    <mergeCell ref="O28:P28"/>
    <mergeCell ref="R28:S28"/>
    <mergeCell ref="T28:U28"/>
    <mergeCell ref="V28:W28"/>
    <mergeCell ref="X28:Y28"/>
    <mergeCell ref="M28:N28"/>
    <mergeCell ref="AB28:AC28"/>
    <mergeCell ref="L26:M26"/>
    <mergeCell ref="N26:O26"/>
    <mergeCell ref="P26:T26"/>
    <mergeCell ref="U26:V26"/>
    <mergeCell ref="W26:Y26"/>
    <mergeCell ref="AE19:AJ19"/>
    <mergeCell ref="J34:N34"/>
    <mergeCell ref="O34:P34"/>
    <mergeCell ref="B38:AJ38"/>
    <mergeCell ref="B36:AJ37"/>
    <mergeCell ref="AC34:AD34"/>
    <mergeCell ref="X34:Y34"/>
    <mergeCell ref="R34:S34"/>
    <mergeCell ref="T34:U34"/>
    <mergeCell ref="N3:Y3"/>
    <mergeCell ref="AE33:AF33"/>
    <mergeCell ref="AG33:AH33"/>
    <mergeCell ref="J18:AJ18"/>
    <mergeCell ref="J20:AD20"/>
    <mergeCell ref="J23:AJ23"/>
    <mergeCell ref="AE20:AJ21"/>
    <mergeCell ref="J21:AD21"/>
    <mergeCell ref="AH31:AI31"/>
    <mergeCell ref="AF31:AG31"/>
    <mergeCell ref="X31:AA31"/>
    <mergeCell ref="AB31:AC31"/>
    <mergeCell ref="P30:Y30"/>
    <mergeCell ref="X16:AD16"/>
    <mergeCell ref="AE16:AG16"/>
    <mergeCell ref="AH16:AJ16"/>
    <mergeCell ref="B42:AJ43"/>
    <mergeCell ref="B39:AJ39"/>
    <mergeCell ref="B40:N40"/>
    <mergeCell ref="B41:AJ41"/>
    <mergeCell ref="AI34:AJ34"/>
    <mergeCell ref="J32:M32"/>
    <mergeCell ref="N32:O32"/>
    <mergeCell ref="Z33:AA33"/>
    <mergeCell ref="AC33:AD33"/>
    <mergeCell ref="P32:Q32"/>
    <mergeCell ref="S32:W32"/>
    <mergeCell ref="X32:AD32"/>
    <mergeCell ref="V33:W33"/>
    <mergeCell ref="B32:I32"/>
    <mergeCell ref="Z34:AA34"/>
    <mergeCell ref="AE34:AF34"/>
    <mergeCell ref="AG34:AH34"/>
    <mergeCell ref="B33:I34"/>
    <mergeCell ref="J33:N33"/>
    <mergeCell ref="O33:P33"/>
    <mergeCell ref="R33:S33"/>
    <mergeCell ref="T33:U33"/>
    <mergeCell ref="V34:W34"/>
    <mergeCell ref="B35:AJ35"/>
    <mergeCell ref="B31:I31"/>
    <mergeCell ref="J31:M31"/>
    <mergeCell ref="N31:O31"/>
    <mergeCell ref="P31:Q31"/>
    <mergeCell ref="R31:S31"/>
    <mergeCell ref="T31:U31"/>
    <mergeCell ref="B23:I23"/>
    <mergeCell ref="B22:I22"/>
    <mergeCell ref="J22:AJ22"/>
    <mergeCell ref="B29:I30"/>
    <mergeCell ref="J29:M29"/>
    <mergeCell ref="N29:O29"/>
    <mergeCell ref="P29:Y29"/>
    <mergeCell ref="Z29:AA29"/>
    <mergeCell ref="AB29:AJ29"/>
    <mergeCell ref="Z30:AA30"/>
    <mergeCell ref="J30:M30"/>
    <mergeCell ref="N30:O30"/>
    <mergeCell ref="AH17:AJ17"/>
    <mergeCell ref="AE17:AG17"/>
    <mergeCell ref="B21:I21"/>
    <mergeCell ref="T27:U27"/>
    <mergeCell ref="V27:W27"/>
    <mergeCell ref="X27:Y27"/>
    <mergeCell ref="AB27:AC27"/>
    <mergeCell ref="B25:AJ25"/>
    <mergeCell ref="AD27:AE27"/>
    <mergeCell ref="B26:I28"/>
    <mergeCell ref="J28:L28"/>
    <mergeCell ref="J27:L27"/>
    <mergeCell ref="M27:N27"/>
    <mergeCell ref="O27:P27"/>
    <mergeCell ref="R27:S27"/>
    <mergeCell ref="Z26:AA26"/>
    <mergeCell ref="AB26:AC26"/>
    <mergeCell ref="AE26:AI26"/>
    <mergeCell ref="J26:K26"/>
    <mergeCell ref="B15:I17"/>
    <mergeCell ref="J15:Q15"/>
    <mergeCell ref="R15:T15"/>
    <mergeCell ref="U15:W15"/>
    <mergeCell ref="U16:W16"/>
    <mergeCell ref="B20:I20"/>
    <mergeCell ref="X15:AD15"/>
    <mergeCell ref="AE15:AG15"/>
    <mergeCell ref="B18:I18"/>
    <mergeCell ref="B19:I19"/>
    <mergeCell ref="X17:AD17"/>
    <mergeCell ref="J16:Q16"/>
    <mergeCell ref="R16:T16"/>
    <mergeCell ref="J19:AD19"/>
    <mergeCell ref="Y6:AH6"/>
    <mergeCell ref="U8:Y9"/>
    <mergeCell ref="Z8:AH9"/>
    <mergeCell ref="W12:X12"/>
    <mergeCell ref="Z12:AA12"/>
    <mergeCell ref="AC12:AE12"/>
    <mergeCell ref="AF12:AJ12"/>
    <mergeCell ref="B14:I14"/>
    <mergeCell ref="J14:O14"/>
    <mergeCell ref="P14:T14"/>
    <mergeCell ref="U14:W14"/>
    <mergeCell ref="F2:AF2"/>
    <mergeCell ref="AG2:AJ2"/>
    <mergeCell ref="AE4:AF4"/>
    <mergeCell ref="AH14:AJ14"/>
    <mergeCell ref="AH15:AJ15"/>
    <mergeCell ref="AH4:AI4"/>
    <mergeCell ref="AI8:AJ9"/>
    <mergeCell ref="C5:F6"/>
    <mergeCell ref="G5:N6"/>
    <mergeCell ref="O5:R6"/>
    <mergeCell ref="X14:Z14"/>
    <mergeCell ref="AA14:AG14"/>
    <mergeCell ref="B11:AJ11"/>
    <mergeCell ref="Z5:AC5"/>
    <mergeCell ref="O12:P12"/>
    <mergeCell ref="Q12:R12"/>
    <mergeCell ref="S12:T12"/>
    <mergeCell ref="U12:V12"/>
    <mergeCell ref="B13:I13"/>
    <mergeCell ref="B12:I12"/>
    <mergeCell ref="J13:L13"/>
    <mergeCell ref="M13:O13"/>
    <mergeCell ref="P13:R13"/>
    <mergeCell ref="S13:U13"/>
  </mergeCells>
  <phoneticPr fontId="1"/>
  <dataValidations count="4">
    <dataValidation type="list" allowBlank="1" showInputMessage="1" showErrorMessage="1" sqref="B38 AR35:AR37" xr:uid="{00000000-0002-0000-0100-000000000000}">
      <formula1>$AM$27:$AM$30</formula1>
    </dataValidation>
    <dataValidation allowBlank="1" showErrorMessage="1" sqref="AX16:AX17 AU14" xr:uid="{00000000-0002-0000-0100-000001000000}"/>
    <dataValidation allowBlank="1" showErrorMessage="1" promptTitle="浮遊粉じん" prompt="小数点第3位を四捨五入し、小数点第2位で表示すること。" sqref="J22" xr:uid="{00000000-0002-0000-0100-000002000000}"/>
    <dataValidation type="list" allowBlank="1" showInputMessage="1" showErrorMessage="1" sqref="M27:N28 U26:V26 N26:O26 R27:S28 V27:W28 AB27:AC28 N29:O30 Z29:AA30 N32:O32 AG32:AH32 Z26:AA26" xr:uid="{00000000-0002-0000-0100-000003000000}">
      <formula1>$AM$26</formula1>
    </dataValidation>
  </dataValidations>
  <pageMargins left="0.27559055118110237" right="0.19685039370078741" top="0.70866141732283472" bottom="0" header="0.43307086614173229" footer="0.35433070866141736"/>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10"/>
  <sheetViews>
    <sheetView workbookViewId="0">
      <selection activeCell="B4" sqref="B4:Z4"/>
    </sheetView>
  </sheetViews>
  <sheetFormatPr defaultRowHeight="13"/>
  <cols>
    <col min="1" max="2" width="9" customWidth="1"/>
    <col min="3" max="3" width="6.26953125" customWidth="1"/>
    <col min="4" max="4" width="7" customWidth="1"/>
    <col min="5" max="5" width="13.90625" customWidth="1"/>
    <col min="6" max="11" width="9.6328125" customWidth="1"/>
    <col min="12" max="13" width="9" customWidth="1"/>
    <col min="14" max="14" width="6.36328125" customWidth="1"/>
    <col min="15" max="15" width="7.453125" customWidth="1"/>
    <col min="16" max="17" width="5.90625" customWidth="1"/>
    <col min="18" max="19" width="10" customWidth="1"/>
    <col min="20" max="20" width="9" customWidth="1"/>
    <col min="21" max="21" width="7.90625" customWidth="1"/>
    <col min="22" max="22" width="6.7265625" customWidth="1"/>
    <col min="23" max="23" width="7.36328125" customWidth="1"/>
    <col min="24" max="24" width="9.7265625" customWidth="1"/>
    <col min="25" max="25" width="7.36328125" customWidth="1"/>
    <col min="26" max="26" width="33" customWidth="1"/>
  </cols>
  <sheetData>
    <row r="2" spans="1:26" s="42" customFormat="1" ht="44.25" customHeight="1">
      <c r="B2" s="66" t="s">
        <v>106</v>
      </c>
      <c r="C2" s="67" t="s">
        <v>107</v>
      </c>
      <c r="D2" s="68" t="s">
        <v>32</v>
      </c>
      <c r="E2" s="67" t="s">
        <v>108</v>
      </c>
      <c r="F2" s="69" t="s">
        <v>109</v>
      </c>
      <c r="G2" s="70" t="s">
        <v>110</v>
      </c>
      <c r="H2" s="70" t="s">
        <v>111</v>
      </c>
      <c r="I2" s="70" t="s">
        <v>112</v>
      </c>
      <c r="J2" s="70" t="s">
        <v>113</v>
      </c>
      <c r="K2" s="71" t="s">
        <v>114</v>
      </c>
      <c r="L2" s="72" t="s">
        <v>115</v>
      </c>
      <c r="M2" s="73" t="s">
        <v>116</v>
      </c>
      <c r="N2" s="74" t="s">
        <v>117</v>
      </c>
      <c r="O2" s="74" t="s">
        <v>118</v>
      </c>
      <c r="P2" s="74" t="s">
        <v>119</v>
      </c>
      <c r="Q2" s="74" t="s">
        <v>60</v>
      </c>
      <c r="R2" s="74" t="s">
        <v>63</v>
      </c>
      <c r="S2" s="74" t="s">
        <v>62</v>
      </c>
      <c r="T2" s="68" t="s">
        <v>120</v>
      </c>
      <c r="U2" s="306" t="s">
        <v>121</v>
      </c>
      <c r="V2" s="307"/>
      <c r="W2" s="70" t="s">
        <v>122</v>
      </c>
      <c r="X2" s="75" t="s">
        <v>123</v>
      </c>
      <c r="Y2" s="70" t="s">
        <v>122</v>
      </c>
      <c r="Z2" s="67" t="s">
        <v>129</v>
      </c>
    </row>
    <row r="3" spans="1:26" s="42" customFormat="1" ht="20.25" customHeight="1">
      <c r="B3" s="55"/>
      <c r="C3" s="56"/>
      <c r="D3" s="57"/>
      <c r="E3" s="58"/>
      <c r="F3" s="59"/>
      <c r="G3" s="59"/>
      <c r="H3" s="59"/>
      <c r="I3" s="59"/>
      <c r="J3" s="59"/>
      <c r="K3" s="60"/>
      <c r="L3" s="61"/>
      <c r="M3" s="61"/>
      <c r="N3" s="61"/>
      <c r="O3" s="61"/>
      <c r="P3" s="62"/>
      <c r="Q3" s="61"/>
      <c r="R3" s="61"/>
      <c r="S3" s="61"/>
      <c r="T3" s="63"/>
      <c r="U3" s="59"/>
      <c r="V3" s="59"/>
      <c r="W3" s="64"/>
      <c r="X3" s="65"/>
      <c r="Y3" s="64"/>
    </row>
    <row r="4" spans="1:26" s="42" customFormat="1" ht="20.25" customHeight="1">
      <c r="B4" s="43" t="str">
        <f>化学物質検査!AW11</f>
        <v>/</v>
      </c>
      <c r="C4" s="44">
        <f>化学物質検査!AW13</f>
        <v>0</v>
      </c>
      <c r="D4" s="45" t="str">
        <f>化学物質検査!AW12</f>
        <v>:0</v>
      </c>
      <c r="E4" s="78">
        <f>化学物質検査!AX13</f>
        <v>0</v>
      </c>
      <c r="F4" s="46">
        <f>化学物質検査!BA36</f>
        <v>0</v>
      </c>
      <c r="G4" s="46">
        <f>化学物質検査!AW14</f>
        <v>0</v>
      </c>
      <c r="H4" s="46">
        <f>化学物質検査!AX14</f>
        <v>0</v>
      </c>
      <c r="I4" s="46">
        <f>化学物質検査!AW15</f>
        <v>0</v>
      </c>
      <c r="J4" s="46">
        <f>化学物質検査!AX15</f>
        <v>0</v>
      </c>
      <c r="K4" s="47">
        <f>化学物質検査!AX16</f>
        <v>0</v>
      </c>
      <c r="L4" s="48" t="str">
        <f>化学物質検査!BA26</f>
        <v>選択してください</v>
      </c>
      <c r="M4" s="48" t="str">
        <f>化学物質検査!BA27</f>
        <v>選択してください</v>
      </c>
      <c r="N4" s="48" t="str">
        <f>化学物質検査!AW28</f>
        <v>選択してください</v>
      </c>
      <c r="O4" s="48" t="str">
        <f>化学物質検査!AW29</f>
        <v>選択してください</v>
      </c>
      <c r="P4" s="49" t="str">
        <f>化学物質検査!AW30</f>
        <v/>
      </c>
      <c r="Q4" s="48" t="str">
        <f>化学物質検査!BA31</f>
        <v>選択してください</v>
      </c>
      <c r="R4" s="48" t="str">
        <f>化学物質検査!AW32</f>
        <v>選択してください</v>
      </c>
      <c r="S4" s="48" t="str">
        <f>化学物質検査!AW33</f>
        <v>選択してください</v>
      </c>
      <c r="T4" s="50" t="str">
        <f>化学物質検査!AW36</f>
        <v>時間入力して</v>
      </c>
      <c r="U4" s="51" t="str">
        <f>化学物質検査!AW19</f>
        <v/>
      </c>
      <c r="V4" s="52"/>
      <c r="W4" s="53" t="str">
        <f>化学物質検査!AW21</f>
        <v/>
      </c>
      <c r="X4" s="54">
        <f>化学物質検査!AY19</f>
        <v>0</v>
      </c>
      <c r="Y4" s="53" t="str">
        <f>化学物質検査!AY21</f>
        <v/>
      </c>
      <c r="Z4" s="77" t="str">
        <f>化学物質検査!AW37</f>
        <v/>
      </c>
    </row>
    <row r="10" spans="1:26">
      <c r="A10" t="s">
        <v>132</v>
      </c>
      <c r="B10" t="str">
        <f>'化学物質検査 (再検査)'!AU12</f>
        <v>/</v>
      </c>
      <c r="C10">
        <f>'化学物質検査 (再検査)'!AV12</f>
        <v>0</v>
      </c>
      <c r="D10" t="str">
        <f>'化学物質検査 (再検査)'!AU13</f>
        <v>:</v>
      </c>
      <c r="E10">
        <f>'化学物質検査 (再検査)'!AU14</f>
        <v>0</v>
      </c>
      <c r="F10">
        <f>'化学物質検査 (再検査)'!AY35</f>
        <v>0</v>
      </c>
      <c r="G10">
        <f>'化学物質検査 (再検査)'!AU15</f>
        <v>0</v>
      </c>
      <c r="H10">
        <f>'化学物質検査 (再検査)'!AV15</f>
        <v>0</v>
      </c>
      <c r="I10">
        <f>'化学物質検査 (再検査)'!AU16</f>
        <v>0</v>
      </c>
      <c r="J10">
        <f>'化学物質検査 (再検査)'!AV16</f>
        <v>0</v>
      </c>
      <c r="K10">
        <f>'化学物質検査 (再検査)'!AV17</f>
        <v>0</v>
      </c>
      <c r="L10" t="str">
        <f>'化学物質検査 (再検査)'!AY27</f>
        <v>選択してください</v>
      </c>
      <c r="M10" t="str">
        <f>'化学物質検査 (再検査)'!AY28</f>
        <v>選択してください</v>
      </c>
      <c r="N10" t="str">
        <f>'化学物質検査 (再検査)'!AU29</f>
        <v>選択してください</v>
      </c>
      <c r="O10" t="str">
        <f>'化学物質検査 (再検査)'!AU30</f>
        <v>選択してください</v>
      </c>
      <c r="P10">
        <f>'化学物質検査 (再検査)'!AU31</f>
        <v>0</v>
      </c>
      <c r="Q10" t="str">
        <f>'化学物質検査 (再検査)'!AZ32</f>
        <v>選択してください</v>
      </c>
      <c r="T10" t="str">
        <f>'化学物質検査 (再検査)'!AU35</f>
        <v>時間入力して</v>
      </c>
      <c r="U10" t="str">
        <f>'化学物質検査 (再検査)'!AU20</f>
        <v>検出限界未満</v>
      </c>
      <c r="W10" t="str">
        <f>'化学物質検査 (再検査)'!AU22</f>
        <v>適合</v>
      </c>
      <c r="Z10" t="str">
        <f>'化学物質検査 (再検査)'!AU36</f>
        <v/>
      </c>
    </row>
  </sheetData>
  <sheetProtection sheet="1"/>
  <mergeCells count="1">
    <mergeCell ref="U2:V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化学物質検査</vt:lpstr>
      <vt:lpstr>化学物質検査 (再検査)</vt:lpstr>
      <vt:lpstr>地区長作業用</vt:lpstr>
      <vt:lpstr>化学物質検査!Print_Area</vt:lpstr>
      <vt:lpstr>'化学物質検査 (再検査)'!Print_Area</vt:lpstr>
      <vt:lpstr>化学物質検査!照度</vt:lpstr>
      <vt:lpstr>'化学物質検査 (再検査)'!照度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hirohisa</dc:creator>
  <cp:lastModifiedBy>川崎市薬剤師会 休日急患薬局委員会</cp:lastModifiedBy>
  <cp:lastPrinted>2025-08-09T07:40:15Z</cp:lastPrinted>
  <dcterms:created xsi:type="dcterms:W3CDTF">1997-01-08T22:48:59Z</dcterms:created>
  <dcterms:modified xsi:type="dcterms:W3CDTF">2025-08-10T05:48:26Z</dcterms:modified>
</cp:coreProperties>
</file>