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19425" windowHeight="10305" tabRatio="761"/>
  </bookViews>
  <sheets>
    <sheet name="全面改修校検査①" sheetId="58" r:id="rId1"/>
    <sheet name="全面改修校検査②" sheetId="60" r:id="rId2"/>
    <sheet name="全面改修校検査③" sheetId="61" r:id="rId3"/>
    <sheet name="全面改修校検査④" sheetId="62" r:id="rId4"/>
    <sheet name="全面改修校検査⑤" sheetId="63" r:id="rId5"/>
    <sheet name="地区長作業用" sheetId="59" r:id="rId6"/>
  </sheets>
  <definedNames>
    <definedName name="_xlnm.Print_Area" localSheetId="0">全面改修校検査①!$A$1:$AK$44</definedName>
    <definedName name="_xlnm.Print_Area" localSheetId="1">全面改修校検査②!$A$1:$AK$44</definedName>
    <definedName name="_xlnm.Print_Area" localSheetId="2">全面改修校検査③!$A$1:$AK$44</definedName>
    <definedName name="_xlnm.Print_Area" localSheetId="3">全面改修校検査④!$A$1:$AK$44</definedName>
    <definedName name="_xlnm.Print_Area" localSheetId="4">全面改修校検査⑤!$A$1:$AK$44</definedName>
    <definedName name="照度" localSheetId="0">全面改修校検査①!$I$2,全面改修校検査①!$AB$3,全面改修校検査①!$AE$3,全面改修校検査①!$AH$3,全面改修校検査①!$G$4,全面改修校検査①!$AA$7,全面改修校検査①!$I$2</definedName>
    <definedName name="照度" localSheetId="1">全面改修校検査②!$I$2,全面改修校検査②!$AB$3,全面改修校検査②!$AE$3,全面改修校検査②!$AH$3,全面改修校検査②!$G$4,全面改修校検査②!$AA$7,全面改修校検査②!$I$2</definedName>
    <definedName name="照度" localSheetId="2">全面改修校検査③!$I$2,全面改修校検査③!$AB$3,全面改修校検査③!$AE$3,全面改修校検査③!$AH$3,全面改修校検査③!$G$4,全面改修校検査③!$AA$7,全面改修校検査③!$I$2</definedName>
    <definedName name="照度" localSheetId="3">全面改修校検査④!$I$2,全面改修校検査④!$AB$3,全面改修校検査④!$AE$3,全面改修校検査④!$AH$3,全面改修校検査④!$G$4,全面改修校検査④!$AA$7,全面改修校検査④!$I$2</definedName>
    <definedName name="照度" localSheetId="4">全面改修校検査⑤!$I$2,全面改修校検査⑤!$AB$3,全面改修校検査⑤!$AE$3,全面改修校検査⑤!$AH$3,全面改修校検査⑤!$G$4,全面改修校検査⑤!$AA$7,全面改修校検査⑤!$I$2</definedName>
    <definedName name="照度">#REF!,#REF!,#REF!,#REF!,#REF!,#REF!,#REF!</definedName>
  </definedNames>
  <calcPr calcId="191029"/>
</workbook>
</file>

<file path=xl/calcChain.xml><?xml version="1.0" encoding="utf-8"?>
<calcChain xmlns="http://schemas.openxmlformats.org/spreadsheetml/2006/main">
  <c r="Z7" i="63" l="1"/>
  <c r="G4" i="63"/>
  <c r="AH3" i="63"/>
  <c r="AE3" i="63"/>
  <c r="Z3" i="63"/>
  <c r="Z7" i="62"/>
  <c r="G4" i="62"/>
  <c r="AR11" i="62" s="1"/>
  <c r="AH3" i="62"/>
  <c r="AE3" i="62"/>
  <c r="Z3" i="62"/>
  <c r="Z7" i="61"/>
  <c r="G4" i="61"/>
  <c r="AR11" i="61" s="1"/>
  <c r="AH3" i="61"/>
  <c r="AE3" i="61"/>
  <c r="Z3" i="61"/>
  <c r="J11" i="61" s="1"/>
  <c r="AH3" i="60"/>
  <c r="AE3" i="60"/>
  <c r="Z3" i="60"/>
  <c r="J11" i="60" s="1"/>
  <c r="J11" i="62"/>
  <c r="Z7" i="60"/>
  <c r="G4" i="60"/>
  <c r="AR11" i="60" s="1"/>
  <c r="J11" i="58"/>
  <c r="AU37" i="62"/>
  <c r="AV36" i="62"/>
  <c r="AV35" i="62"/>
  <c r="AU35" i="62"/>
  <c r="AV34" i="62"/>
  <c r="AU34" i="62"/>
  <c r="AX33" i="62"/>
  <c r="AV33" i="62"/>
  <c r="AU33" i="62" s="1"/>
  <c r="AZ33" i="62" s="1"/>
  <c r="AY32" i="62"/>
  <c r="AX32" i="62"/>
  <c r="AW32" i="62" s="1"/>
  <c r="AV32" i="62" s="1"/>
  <c r="AU32" i="62" s="1"/>
  <c r="AY31" i="62"/>
  <c r="AX31" i="62"/>
  <c r="AW31" i="62" s="1"/>
  <c r="AV31" i="62" s="1"/>
  <c r="AU31" i="62" s="1"/>
  <c r="AH30" i="62"/>
  <c r="AU30" i="62" s="1"/>
  <c r="AV29" i="62"/>
  <c r="AU29" i="62" s="1"/>
  <c r="AV28" i="62"/>
  <c r="AU28" i="62" s="1"/>
  <c r="AX27" i="62"/>
  <c r="AU27" i="62" s="1"/>
  <c r="AW27" i="62"/>
  <c r="AV27" i="62" s="1"/>
  <c r="AX26" i="62"/>
  <c r="AU26" i="62" s="1"/>
  <c r="AW26" i="62"/>
  <c r="AV26" i="62" s="1"/>
  <c r="J19" i="62"/>
  <c r="J21" i="62" s="1"/>
  <c r="AU21" i="62" s="1"/>
  <c r="AV16" i="62"/>
  <c r="T16" i="62"/>
  <c r="AV15" i="62"/>
  <c r="AU15" i="62"/>
  <c r="AV14" i="62"/>
  <c r="AU14" i="62"/>
  <c r="AU13" i="62"/>
  <c r="AV11" i="62"/>
  <c r="AU11" i="62"/>
  <c r="AU10" i="62"/>
  <c r="AU12" i="62" s="1"/>
  <c r="AU37" i="61"/>
  <c r="AV36" i="61"/>
  <c r="AV35" i="61"/>
  <c r="AU35" i="61"/>
  <c r="AV34" i="61"/>
  <c r="AU34" i="61"/>
  <c r="AX33" i="61"/>
  <c r="AV33" i="61"/>
  <c r="AU33" i="61" s="1"/>
  <c r="AZ33" i="61" s="1"/>
  <c r="AY32" i="61"/>
  <c r="AX32" i="61"/>
  <c r="AW32" i="61"/>
  <c r="AV32" i="61" s="1"/>
  <c r="AU32" i="61" s="1"/>
  <c r="AY31" i="61"/>
  <c r="AX31" i="61"/>
  <c r="AW31" i="61" s="1"/>
  <c r="AV31" i="61" s="1"/>
  <c r="AU31" i="61" s="1"/>
  <c r="AH30" i="61"/>
  <c r="AU30" i="61" s="1"/>
  <c r="AV29" i="61"/>
  <c r="AU29" i="61" s="1"/>
  <c r="AV28" i="61"/>
  <c r="AU28" i="61" s="1"/>
  <c r="AX27" i="61"/>
  <c r="AU27" i="61" s="1"/>
  <c r="AY27" i="61" s="1"/>
  <c r="AW27" i="61"/>
  <c r="AV27" i="61" s="1"/>
  <c r="AX26" i="61"/>
  <c r="AU26" i="61" s="1"/>
  <c r="AW26" i="61"/>
  <c r="AV26" i="61" s="1"/>
  <c r="J19" i="61"/>
  <c r="J21" i="61" s="1"/>
  <c r="AU21" i="61" s="1"/>
  <c r="AV16" i="61"/>
  <c r="T16" i="61"/>
  <c r="AV15" i="61"/>
  <c r="AU15" i="61"/>
  <c r="AV14" i="61"/>
  <c r="AU14" i="61"/>
  <c r="AU13" i="61"/>
  <c r="AV11" i="61"/>
  <c r="AU11" i="61"/>
  <c r="AU10" i="61"/>
  <c r="AU12" i="61" s="1"/>
  <c r="AU37" i="60"/>
  <c r="AV35" i="60"/>
  <c r="AU35" i="60"/>
  <c r="AV36" i="60" s="1"/>
  <c r="AV34" i="60"/>
  <c r="AU34" i="60"/>
  <c r="AX33" i="60"/>
  <c r="AV33" i="60"/>
  <c r="AU33" i="60" s="1"/>
  <c r="AZ33" i="60" s="1"/>
  <c r="AY32" i="60"/>
  <c r="AX32" i="60"/>
  <c r="AW32" i="60"/>
  <c r="AV32" i="60" s="1"/>
  <c r="AU32" i="60" s="1"/>
  <c r="AY31" i="60"/>
  <c r="AX31" i="60"/>
  <c r="AW31" i="60" s="1"/>
  <c r="AV31" i="60" s="1"/>
  <c r="AU31" i="60" s="1"/>
  <c r="AH30" i="60"/>
  <c r="AU30" i="60" s="1"/>
  <c r="AV29" i="60"/>
  <c r="AU29" i="60" s="1"/>
  <c r="AV28" i="60"/>
  <c r="AU28" i="60" s="1"/>
  <c r="AX27" i="60"/>
  <c r="AU27" i="60" s="1"/>
  <c r="AW27" i="60"/>
  <c r="AV27" i="60" s="1"/>
  <c r="AX26" i="60"/>
  <c r="AU26" i="60" s="1"/>
  <c r="AW26" i="60"/>
  <c r="AV26" i="60" s="1"/>
  <c r="J19" i="60"/>
  <c r="J21" i="60" s="1"/>
  <c r="AU21" i="60" s="1"/>
  <c r="AV16" i="60"/>
  <c r="T16" i="60"/>
  <c r="AV15" i="60"/>
  <c r="AU15" i="60"/>
  <c r="AV14" i="60"/>
  <c r="AU14" i="60"/>
  <c r="AU13" i="60"/>
  <c r="AV11" i="60"/>
  <c r="AU11" i="60"/>
  <c r="AU10" i="60"/>
  <c r="AU12" i="60" s="1"/>
  <c r="AH30" i="58"/>
  <c r="AY26" i="60" l="1"/>
  <c r="AY26" i="61"/>
  <c r="AY26" i="62"/>
  <c r="AU36" i="62"/>
  <c r="AW35" i="62"/>
  <c r="AX35" i="62" s="1"/>
  <c r="AY35" i="62" s="1"/>
  <c r="AZ35" i="62" s="1"/>
  <c r="AW34" i="62"/>
  <c r="AX34" i="62" s="1"/>
  <c r="AY34" i="62" s="1"/>
  <c r="AZ34" i="62" s="1"/>
  <c r="J20" i="62"/>
  <c r="AU19" i="62" s="1"/>
  <c r="AW35" i="61"/>
  <c r="AX35" i="61" s="1"/>
  <c r="AY35" i="61" s="1"/>
  <c r="AZ35" i="61" s="1"/>
  <c r="AU36" i="61"/>
  <c r="AW34" i="61"/>
  <c r="AX34" i="61" s="1"/>
  <c r="AY34" i="61" s="1"/>
  <c r="AZ34" i="61" s="1"/>
  <c r="J20" i="61"/>
  <c r="AU19" i="61" s="1"/>
  <c r="AW35" i="60"/>
  <c r="AX35" i="60" s="1"/>
  <c r="AY35" i="60" s="1"/>
  <c r="AZ35" i="60" s="1"/>
  <c r="AU36" i="60"/>
  <c r="AW34" i="60"/>
  <c r="AX34" i="60" s="1"/>
  <c r="AY34" i="60" s="1"/>
  <c r="AZ34" i="60" s="1"/>
  <c r="J20" i="60"/>
  <c r="AU19" i="60" s="1"/>
  <c r="AY27" i="62"/>
  <c r="AY27" i="60"/>
  <c r="AH30" i="63"/>
  <c r="J19" i="63"/>
  <c r="J20" i="63" s="1"/>
  <c r="T16" i="63"/>
  <c r="AY36" i="62" l="1"/>
  <c r="AY36" i="61"/>
  <c r="AY36" i="60"/>
  <c r="J21" i="63"/>
  <c r="J19" i="58"/>
  <c r="J21" i="58" s="1"/>
  <c r="T16" i="58"/>
  <c r="J20" i="58" l="1"/>
  <c r="AU19" i="58" s="1"/>
  <c r="U3" i="59" s="1"/>
  <c r="D5" i="59"/>
  <c r="D6" i="59"/>
  <c r="D4" i="59"/>
  <c r="AU10" i="58"/>
  <c r="AU12" i="58" s="1"/>
  <c r="D3" i="59" s="1"/>
  <c r="AU10" i="63"/>
  <c r="AU12" i="63" s="1"/>
  <c r="D7" i="59" s="1"/>
  <c r="A5" i="59"/>
  <c r="J11" i="63"/>
  <c r="A4" i="59"/>
  <c r="X5" i="59"/>
  <c r="X4" i="59"/>
  <c r="A7" i="59"/>
  <c r="A6" i="59"/>
  <c r="A3" i="59"/>
  <c r="U4" i="59"/>
  <c r="U5" i="59"/>
  <c r="P6" i="59"/>
  <c r="W5" i="59"/>
  <c r="P5" i="59"/>
  <c r="AU19" i="63"/>
  <c r="U7" i="59" s="1"/>
  <c r="AU30" i="63"/>
  <c r="P7" i="59" s="1"/>
  <c r="AR11" i="58"/>
  <c r="AU11" i="58"/>
  <c r="B3" i="59" s="1"/>
  <c r="AV11" i="58"/>
  <c r="C3" i="59" s="1"/>
  <c r="AU13" i="58"/>
  <c r="E3" i="59" s="1"/>
  <c r="AU14" i="58"/>
  <c r="G3" i="59" s="1"/>
  <c r="AV14" i="58"/>
  <c r="H3" i="59" s="1"/>
  <c r="AU15" i="58"/>
  <c r="I3" i="59" s="1"/>
  <c r="AV15" i="58"/>
  <c r="J3" i="59" s="1"/>
  <c r="AV16" i="58"/>
  <c r="K3" i="59" s="1"/>
  <c r="AV26" i="58"/>
  <c r="AW26" i="58"/>
  <c r="AX26" i="58"/>
  <c r="AU26" i="58" s="1"/>
  <c r="AY26" i="58" s="1"/>
  <c r="L3" i="59" s="1"/>
  <c r="AW27" i="58"/>
  <c r="AV27" i="58" s="1"/>
  <c r="AX27" i="58"/>
  <c r="AU27" i="58" s="1"/>
  <c r="AY27" i="58" s="1"/>
  <c r="M3" i="59" s="1"/>
  <c r="AU28" i="58"/>
  <c r="N3" i="59"/>
  <c r="AV28" i="58"/>
  <c r="AV29" i="58"/>
  <c r="AU29" i="58"/>
  <c r="O3" i="59" s="1"/>
  <c r="AU30" i="58"/>
  <c r="P3" i="59" s="1"/>
  <c r="AX31" i="58"/>
  <c r="AW31" i="58" s="1"/>
  <c r="AV31" i="58" s="1"/>
  <c r="AU31" i="58" s="1"/>
  <c r="R3" i="59" s="1"/>
  <c r="AY31" i="58"/>
  <c r="AX32" i="58"/>
  <c r="AW32" i="58" s="1"/>
  <c r="AV32" i="58" s="1"/>
  <c r="AU32" i="58" s="1"/>
  <c r="S3" i="59" s="1"/>
  <c r="AY32" i="58"/>
  <c r="AV33" i="58"/>
  <c r="AU33" i="58"/>
  <c r="AZ33" i="58" s="1"/>
  <c r="Q3" i="59" s="1"/>
  <c r="AX33" i="58"/>
  <c r="AU34" i="58"/>
  <c r="AV34" i="58"/>
  <c r="AU35" i="58"/>
  <c r="AV35" i="58"/>
  <c r="AU37" i="58"/>
  <c r="X3" i="59" s="1"/>
  <c r="AU37" i="63"/>
  <c r="X7" i="59" s="1"/>
  <c r="AV36" i="63"/>
  <c r="AU36" i="63" s="1"/>
  <c r="T7" i="59" s="1"/>
  <c r="AZ35" i="63"/>
  <c r="AV35" i="63"/>
  <c r="AU35" i="63"/>
  <c r="AW35" i="63" s="1"/>
  <c r="AX35" i="63" s="1"/>
  <c r="AY35" i="63" s="1"/>
  <c r="AV34" i="63"/>
  <c r="AZ34" i="63"/>
  <c r="AY36" i="63" s="1"/>
  <c r="F7" i="59" s="1"/>
  <c r="AU34" i="63"/>
  <c r="AW34" i="63" s="1"/>
  <c r="AX34" i="63" s="1"/>
  <c r="AY34" i="63" s="1"/>
  <c r="AX33" i="63"/>
  <c r="AV33" i="63"/>
  <c r="AU33" i="63" s="1"/>
  <c r="AZ33" i="63" s="1"/>
  <c r="Q7" i="59" s="1"/>
  <c r="AY32" i="63"/>
  <c r="AX32" i="63"/>
  <c r="AW32" i="63"/>
  <c r="AV32" i="63" s="1"/>
  <c r="AU32" i="63" s="1"/>
  <c r="S7" i="59" s="1"/>
  <c r="AY31" i="63"/>
  <c r="AX31" i="63"/>
  <c r="AW31" i="63" s="1"/>
  <c r="AV31" i="63" s="1"/>
  <c r="AU31" i="63" s="1"/>
  <c r="R7" i="59" s="1"/>
  <c r="AV29" i="63"/>
  <c r="AU29" i="63" s="1"/>
  <c r="O7" i="59" s="1"/>
  <c r="AV28" i="63"/>
  <c r="AU28" i="63" s="1"/>
  <c r="N7" i="59" s="1"/>
  <c r="AX27" i="63"/>
  <c r="AU27" i="63" s="1"/>
  <c r="AW27" i="63"/>
  <c r="AV27" i="63" s="1"/>
  <c r="AX26" i="63"/>
  <c r="AU26" i="63" s="1"/>
  <c r="AW26" i="63"/>
  <c r="AV26" i="63" s="1"/>
  <c r="AV16" i="63"/>
  <c r="K7" i="59" s="1"/>
  <c r="AV15" i="63"/>
  <c r="J7" i="59" s="1"/>
  <c r="AU15" i="63"/>
  <c r="I7" i="59"/>
  <c r="AV14" i="63"/>
  <c r="H7" i="59" s="1"/>
  <c r="AU14" i="63"/>
  <c r="G7" i="59" s="1"/>
  <c r="AU13" i="63"/>
  <c r="E7" i="59" s="1"/>
  <c r="AV11" i="63"/>
  <c r="C7" i="59"/>
  <c r="AU11" i="63"/>
  <c r="B7" i="59" s="1"/>
  <c r="X6" i="59"/>
  <c r="Q6" i="59"/>
  <c r="S6" i="59"/>
  <c r="R6" i="59"/>
  <c r="O6" i="59"/>
  <c r="N6" i="59"/>
  <c r="M6" i="59"/>
  <c r="L6" i="59"/>
  <c r="K6" i="59"/>
  <c r="J6" i="59"/>
  <c r="I6" i="59"/>
  <c r="H6" i="59"/>
  <c r="G6" i="59"/>
  <c r="E6" i="59"/>
  <c r="C6" i="59"/>
  <c r="B6" i="59"/>
  <c r="Q5" i="59"/>
  <c r="S5" i="59"/>
  <c r="R5" i="59"/>
  <c r="O5" i="59"/>
  <c r="N5" i="59"/>
  <c r="M5" i="59"/>
  <c r="K5" i="59"/>
  <c r="J5" i="59"/>
  <c r="I5" i="59"/>
  <c r="H5" i="59"/>
  <c r="G5" i="59"/>
  <c r="E5" i="59"/>
  <c r="C5" i="59"/>
  <c r="B5" i="59"/>
  <c r="T4" i="59"/>
  <c r="Q4" i="59"/>
  <c r="S4" i="59"/>
  <c r="R4" i="59"/>
  <c r="P4" i="59"/>
  <c r="O4" i="59"/>
  <c r="N4" i="59"/>
  <c r="M4" i="59"/>
  <c r="K4" i="59"/>
  <c r="J4" i="59"/>
  <c r="I4" i="59"/>
  <c r="H4" i="59"/>
  <c r="G4" i="59"/>
  <c r="E4" i="59"/>
  <c r="C4" i="59"/>
  <c r="B4" i="59"/>
  <c r="F4" i="59"/>
  <c r="W6" i="59"/>
  <c r="F6" i="59"/>
  <c r="AU21" i="63"/>
  <c r="W7" i="59" s="1"/>
  <c r="T6" i="59"/>
  <c r="T5" i="59"/>
  <c r="F5" i="59"/>
  <c r="U6" i="59"/>
  <c r="AY26" i="63" l="1"/>
  <c r="L7" i="59" s="1"/>
  <c r="AW35" i="58"/>
  <c r="AX35" i="58" s="1"/>
  <c r="AY35" i="58" s="1"/>
  <c r="AZ35" i="58" s="1"/>
  <c r="AV36" i="58"/>
  <c r="AU36" i="58" s="1"/>
  <c r="T3" i="59" s="1"/>
  <c r="AW34" i="58"/>
  <c r="AX34" i="58" s="1"/>
  <c r="AY34" i="58" s="1"/>
  <c r="AZ34" i="58" s="1"/>
  <c r="AY27" i="63"/>
  <c r="M7" i="59" s="1"/>
  <c r="L5" i="59"/>
  <c r="L4" i="59"/>
  <c r="W4" i="59"/>
  <c r="AU21" i="58"/>
  <c r="W3" i="59" s="1"/>
  <c r="AY36" i="58" l="1"/>
  <c r="F3" i="59" s="1"/>
</calcChain>
</file>

<file path=xl/comments1.xml><?xml version="1.0" encoding="utf-8"?>
<comments xmlns="http://schemas.openxmlformats.org/spreadsheetml/2006/main">
  <authors>
    <author>sachiko hayashi</author>
  </authors>
  <commentList>
    <comment ref="AE15" authorId="0">
      <text>
        <r>
          <rPr>
            <b/>
            <sz val="9"/>
            <color indexed="81"/>
            <rFont val="MS P ゴシック"/>
            <family val="3"/>
            <charset val="128"/>
          </rPr>
          <t>湿度（学校環境衛生基準）:30％以上、80％以下であることが望ましい。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sachiko hayashi</author>
  </authors>
  <commentList>
    <comment ref="AE15" authorId="0">
      <text>
        <r>
          <rPr>
            <b/>
            <sz val="9"/>
            <color indexed="81"/>
            <rFont val="MS P ゴシック"/>
            <family val="3"/>
            <charset val="128"/>
          </rPr>
          <t>湿度（学校環境衛生基準）:30％以上、80％以下であることが望ましい。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sachiko hayashi</author>
    <author>Windows User</author>
  </authors>
  <commentList>
    <comment ref="AE15" authorId="0">
      <text>
        <r>
          <rPr>
            <b/>
            <sz val="9"/>
            <color indexed="81"/>
            <rFont val="MS P ゴシック"/>
            <family val="3"/>
            <charset val="128"/>
          </rPr>
          <t>湿度（学校環境衛生基準）:30％以上、80％以下であることが望ましい。</t>
        </r>
        <r>
          <rPr>
            <sz val="9"/>
            <color indexed="81"/>
            <rFont val="MS P ゴシック"/>
            <family val="3"/>
            <charset val="128"/>
          </rPr>
          <t xml:space="preserve">
</t>
        </r>
      </text>
    </comment>
    <comment ref="C38" authorId="1">
      <text>
        <r>
          <rPr>
            <b/>
            <sz val="9"/>
            <color indexed="81"/>
            <rFont val="ＭＳ Ｐゴシック"/>
            <family val="3"/>
            <charset val="128"/>
          </rPr>
          <t>Windows User:</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sachiko hayashi</author>
  </authors>
  <commentList>
    <comment ref="AE15" authorId="0">
      <text>
        <r>
          <rPr>
            <b/>
            <sz val="9"/>
            <color indexed="81"/>
            <rFont val="MS P ゴシック"/>
            <family val="3"/>
            <charset val="128"/>
          </rPr>
          <t>湿度（学校環境衛生基準）:30％以上、80％以下であることが望ましい。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sachiko hayashi</author>
  </authors>
  <commentList>
    <comment ref="AE15" authorId="0">
      <text>
        <r>
          <rPr>
            <b/>
            <sz val="9"/>
            <color indexed="81"/>
            <rFont val="MS P ゴシック"/>
            <family val="3"/>
            <charset val="128"/>
          </rPr>
          <t>湿度（学校環境衛生基準）:30％以上、80％以下であることが望ましい。</t>
        </r>
        <r>
          <rPr>
            <sz val="9"/>
            <color indexed="81"/>
            <rFont val="MS P ゴシック"/>
            <family val="3"/>
            <charset val="128"/>
          </rPr>
          <t xml:space="preserve">
</t>
        </r>
      </text>
    </comment>
  </commentList>
</comments>
</file>

<file path=xl/sharedStrings.xml><?xml version="1.0" encoding="utf-8"?>
<sst xmlns="http://schemas.openxmlformats.org/spreadsheetml/2006/main" count="733" uniqueCount="150">
  <si>
    <t>年</t>
    <rPh sb="0" eb="1">
      <t>ネン</t>
    </rPh>
    <phoneticPr fontId="1"/>
  </si>
  <si>
    <t>月</t>
    <rPh sb="0" eb="1">
      <t>ツキ</t>
    </rPh>
    <phoneticPr fontId="1"/>
  </si>
  <si>
    <t>時</t>
    <rPh sb="0" eb="1">
      <t>ジ</t>
    </rPh>
    <phoneticPr fontId="1"/>
  </si>
  <si>
    <t>分</t>
    <rPh sb="0" eb="1">
      <t>フン</t>
    </rPh>
    <phoneticPr fontId="1"/>
  </si>
  <si>
    <t>川崎市立</t>
    <rPh sb="0" eb="2">
      <t>カワサキ</t>
    </rPh>
    <rPh sb="2" eb="3">
      <t>シ</t>
    </rPh>
    <rPh sb="3" eb="4">
      <t>リツ</t>
    </rPh>
    <phoneticPr fontId="1"/>
  </si>
  <si>
    <t>学校長様</t>
    <rPh sb="0" eb="3">
      <t>ガッコウチョウ</t>
    </rPh>
    <rPh sb="3" eb="4">
      <t>サマ</t>
    </rPh>
    <phoneticPr fontId="1"/>
  </si>
  <si>
    <t>川崎市薬剤師会</t>
    <rPh sb="0" eb="3">
      <t>カワサキシ</t>
    </rPh>
    <rPh sb="3" eb="6">
      <t>ヤクザイシ</t>
    </rPh>
    <rPh sb="6" eb="7">
      <t>カイ</t>
    </rPh>
    <phoneticPr fontId="1"/>
  </si>
  <si>
    <t>学校薬剤師</t>
    <rPh sb="0" eb="2">
      <t>ガッコウ</t>
    </rPh>
    <rPh sb="2" eb="5">
      <t>ヤクザイシ</t>
    </rPh>
    <phoneticPr fontId="1"/>
  </si>
  <si>
    <t>日</t>
    <rPh sb="0" eb="1">
      <t>ヒ</t>
    </rPh>
    <phoneticPr fontId="1"/>
  </si>
  <si>
    <t>階</t>
    <rPh sb="0" eb="1">
      <t>カイ</t>
    </rPh>
    <phoneticPr fontId="1"/>
  </si>
  <si>
    <t>外気温度</t>
    <rPh sb="0" eb="2">
      <t>ガイキ</t>
    </rPh>
    <rPh sb="2" eb="4">
      <t>オンド</t>
    </rPh>
    <phoneticPr fontId="1"/>
  </si>
  <si>
    <t>外気湿度</t>
    <rPh sb="0" eb="2">
      <t>ガイキ</t>
    </rPh>
    <rPh sb="2" eb="4">
      <t>シツド</t>
    </rPh>
    <phoneticPr fontId="1"/>
  </si>
  <si>
    <t>稼働</t>
    <rPh sb="0" eb="2">
      <t>カドウ</t>
    </rPh>
    <phoneticPr fontId="1"/>
  </si>
  <si>
    <t>停止</t>
    <rPh sb="0" eb="2">
      <t>テイシ</t>
    </rPh>
    <phoneticPr fontId="1"/>
  </si>
  <si>
    <t>人</t>
    <rPh sb="0" eb="1">
      <t>ニン</t>
    </rPh>
    <phoneticPr fontId="1"/>
  </si>
  <si>
    <t>職員</t>
    <rPh sb="0" eb="2">
      <t>ショクイン</t>
    </rPh>
    <phoneticPr fontId="1"/>
  </si>
  <si>
    <t>測定者</t>
    <rPh sb="0" eb="2">
      <t>ソクテイ</t>
    </rPh>
    <rPh sb="2" eb="3">
      <t>シャ</t>
    </rPh>
    <phoneticPr fontId="1"/>
  </si>
  <si>
    <t>合計</t>
    <rPh sb="0" eb="2">
      <t>ゴウケイ</t>
    </rPh>
    <phoneticPr fontId="1"/>
  </si>
  <si>
    <t xml:space="preserve"> 天候:</t>
    <rPh sb="1" eb="3">
      <t>テンコウ</t>
    </rPh>
    <phoneticPr fontId="1"/>
  </si>
  <si>
    <t>有</t>
    <rPh sb="0" eb="1">
      <t>アリ</t>
    </rPh>
    <phoneticPr fontId="1"/>
  </si>
  <si>
    <t>（</t>
    <phoneticPr fontId="1"/>
  </si>
  <si>
    <t>）</t>
    <phoneticPr fontId="1"/>
  </si>
  <si>
    <t>℃</t>
    <phoneticPr fontId="1"/>
  </si>
  <si>
    <t>％</t>
    <phoneticPr fontId="1"/>
  </si>
  <si>
    <t>日</t>
    <rPh sb="0" eb="1">
      <t>ニチ</t>
    </rPh>
    <phoneticPr fontId="1"/>
  </si>
  <si>
    <t>名</t>
    <rPh sb="0" eb="1">
      <t>メイ</t>
    </rPh>
    <phoneticPr fontId="1"/>
  </si>
  <si>
    <t>室内湿度</t>
    <rPh sb="0" eb="2">
      <t>シツナイ</t>
    </rPh>
    <rPh sb="2" eb="4">
      <t>シツド</t>
    </rPh>
    <phoneticPr fontId="1"/>
  </si>
  <si>
    <t>無</t>
    <rPh sb="0" eb="1">
      <t>ム</t>
    </rPh>
    <phoneticPr fontId="1"/>
  </si>
  <si>
    <t>測定開始時刻</t>
    <rPh sb="0" eb="2">
      <t>ソクテイ</t>
    </rPh>
    <rPh sb="2" eb="4">
      <t>カイシ</t>
    </rPh>
    <rPh sb="4" eb="6">
      <t>ジコク</t>
    </rPh>
    <phoneticPr fontId="1"/>
  </si>
  <si>
    <t>測定教室</t>
    <rPh sb="0" eb="2">
      <t>ソクテイ</t>
    </rPh>
    <rPh sb="2" eb="4">
      <t>キョウシツ</t>
    </rPh>
    <phoneticPr fontId="1"/>
  </si>
  <si>
    <t>棟・校舎</t>
    <rPh sb="0" eb="1">
      <t>トウ</t>
    </rPh>
    <rPh sb="2" eb="4">
      <t>コウシャ</t>
    </rPh>
    <phoneticPr fontId="1"/>
  </si>
  <si>
    <t>教室</t>
    <rPh sb="0" eb="2">
      <t>キョウシツ</t>
    </rPh>
    <phoneticPr fontId="1"/>
  </si>
  <si>
    <t>気温・湿度・気流</t>
    <rPh sb="0" eb="2">
      <t>キオン</t>
    </rPh>
    <rPh sb="3" eb="5">
      <t>シツド</t>
    </rPh>
    <rPh sb="6" eb="8">
      <t>キリュウ</t>
    </rPh>
    <phoneticPr fontId="1"/>
  </si>
  <si>
    <t>室内気流</t>
    <rPh sb="0" eb="2">
      <t>シツナイ</t>
    </rPh>
    <rPh sb="2" eb="4">
      <t>キリュウ</t>
    </rPh>
    <phoneticPr fontId="1"/>
  </si>
  <si>
    <t>測定対象物</t>
    <rPh sb="0" eb="2">
      <t>ソクテイ</t>
    </rPh>
    <rPh sb="2" eb="5">
      <t>タイショウブツ</t>
    </rPh>
    <phoneticPr fontId="1"/>
  </si>
  <si>
    <t>ホルムアルデヒド</t>
    <phoneticPr fontId="1"/>
  </si>
  <si>
    <t>判定</t>
    <rPh sb="0" eb="2">
      <t>ハンテイ</t>
    </rPh>
    <phoneticPr fontId="1"/>
  </si>
  <si>
    <t>学校環境衛生基準</t>
    <rPh sb="0" eb="2">
      <t>ガッコウ</t>
    </rPh>
    <rPh sb="2" eb="4">
      <t>カンキョウ</t>
    </rPh>
    <rPh sb="4" eb="6">
      <t>エイセイ</t>
    </rPh>
    <rPh sb="6" eb="8">
      <t>キジュン</t>
    </rPh>
    <phoneticPr fontId="1"/>
  </si>
  <si>
    <t>測定建物・構造</t>
    <rPh sb="0" eb="2">
      <t>ソクテイ</t>
    </rPh>
    <rPh sb="2" eb="4">
      <t>タテモノ</t>
    </rPh>
    <rPh sb="5" eb="7">
      <t>コウゾウ</t>
    </rPh>
    <phoneticPr fontId="1"/>
  </si>
  <si>
    <t>換気扇</t>
    <rPh sb="0" eb="2">
      <t>カンキ</t>
    </rPh>
    <rPh sb="2" eb="3">
      <t>オオギ</t>
    </rPh>
    <phoneticPr fontId="1"/>
  </si>
  <si>
    <t>ｴｱｺﾝ</t>
    <phoneticPr fontId="1"/>
  </si>
  <si>
    <t>窓・出入口の状況</t>
    <rPh sb="0" eb="1">
      <t>マド</t>
    </rPh>
    <rPh sb="2" eb="3">
      <t>デ</t>
    </rPh>
    <rPh sb="3" eb="5">
      <t>イリグチ</t>
    </rPh>
    <rPh sb="6" eb="8">
      <t>ジョウキョウ</t>
    </rPh>
    <phoneticPr fontId="1"/>
  </si>
  <si>
    <t>窓</t>
    <rPh sb="0" eb="1">
      <t>マド</t>
    </rPh>
    <phoneticPr fontId="1"/>
  </si>
  <si>
    <t>出入り口</t>
    <rPh sb="0" eb="2">
      <t>デイ</t>
    </rPh>
    <rPh sb="3" eb="4">
      <t>グチ</t>
    </rPh>
    <phoneticPr fontId="1"/>
  </si>
  <si>
    <t>開いている</t>
    <rPh sb="0" eb="1">
      <t>ア</t>
    </rPh>
    <phoneticPr fontId="1"/>
  </si>
  <si>
    <t>閉じている</t>
    <rPh sb="0" eb="1">
      <t>ト</t>
    </rPh>
    <phoneticPr fontId="1"/>
  </si>
  <si>
    <t>在室人数</t>
    <rPh sb="0" eb="2">
      <t>ザイシツ</t>
    </rPh>
    <rPh sb="2" eb="4">
      <t>ニンズウ</t>
    </rPh>
    <phoneticPr fontId="1"/>
  </si>
  <si>
    <t>児童・生徒</t>
    <rPh sb="0" eb="2">
      <t>ジドウ</t>
    </rPh>
    <rPh sb="3" eb="5">
      <t>セイト</t>
    </rPh>
    <phoneticPr fontId="1"/>
  </si>
  <si>
    <t>臭気</t>
    <rPh sb="0" eb="2">
      <t>シュウキ</t>
    </rPh>
    <phoneticPr fontId="1"/>
  </si>
  <si>
    <t>臭気の種類：</t>
    <rPh sb="0" eb="2">
      <t>シュウキ</t>
    </rPh>
    <rPh sb="3" eb="5">
      <t>シュルイ</t>
    </rPh>
    <phoneticPr fontId="1"/>
  </si>
  <si>
    <t>/</t>
  </si>
  <si>
    <t>【検査に関する注意事項】</t>
    <rPh sb="1" eb="3">
      <t>ケンサ</t>
    </rPh>
    <rPh sb="4" eb="5">
      <t>カン</t>
    </rPh>
    <rPh sb="7" eb="9">
      <t>チュウイ</t>
    </rPh>
    <rPh sb="9" eb="11">
      <t>ジコウ</t>
    </rPh>
    <phoneticPr fontId="1"/>
  </si>
  <si>
    <t>①養護教諭等に連絡を取り、検査日を決めてください。</t>
    <rPh sb="1" eb="3">
      <t>ヨウゴ</t>
    </rPh>
    <rPh sb="3" eb="5">
      <t>キョウユ</t>
    </rPh>
    <rPh sb="5" eb="6">
      <t>トウ</t>
    </rPh>
    <rPh sb="7" eb="9">
      <t>レンラク</t>
    </rPh>
    <rPh sb="10" eb="11">
      <t>ト</t>
    </rPh>
    <rPh sb="13" eb="15">
      <t>ケンサ</t>
    </rPh>
    <rPh sb="15" eb="16">
      <t>ビ</t>
    </rPh>
    <rPh sb="17" eb="18">
      <t>キ</t>
    </rPh>
    <phoneticPr fontId="1"/>
  </si>
  <si>
    <t>換気 （月/日・時間）</t>
    <rPh sb="0" eb="2">
      <t>カンキ</t>
    </rPh>
    <rPh sb="4" eb="5">
      <t>ツキ</t>
    </rPh>
    <rPh sb="6" eb="7">
      <t>ニチ</t>
    </rPh>
    <rPh sb="8" eb="10">
      <t>ジカン</t>
    </rPh>
    <phoneticPr fontId="1"/>
  </si>
  <si>
    <t>学校側が実施</t>
    <rPh sb="0" eb="2">
      <t>ガッコウ</t>
    </rPh>
    <rPh sb="2" eb="3">
      <t>ガワ</t>
    </rPh>
    <rPh sb="4" eb="6">
      <t>ジッシ</t>
    </rPh>
    <phoneticPr fontId="1"/>
  </si>
  <si>
    <t>測定者が実施</t>
    <rPh sb="0" eb="2">
      <t>ソクテイ</t>
    </rPh>
    <rPh sb="2" eb="3">
      <t>シャ</t>
    </rPh>
    <rPh sb="4" eb="6">
      <t>ジッシ</t>
    </rPh>
    <phoneticPr fontId="1"/>
  </si>
  <si>
    <t>～</t>
    <phoneticPr fontId="1"/>
  </si>
  <si>
    <t>読み取り値（a）</t>
    <rPh sb="0" eb="1">
      <t>ヨ</t>
    </rPh>
    <rPh sb="2" eb="3">
      <t>ト</t>
    </rPh>
    <rPh sb="4" eb="5">
      <t>チ</t>
    </rPh>
    <phoneticPr fontId="1"/>
  </si>
  <si>
    <t>基準に適合します。</t>
    <rPh sb="0" eb="2">
      <t>キジュン</t>
    </rPh>
    <rPh sb="3" eb="5">
      <t>テキゴウ</t>
    </rPh>
    <phoneticPr fontId="1"/>
  </si>
  <si>
    <t>✔</t>
    <phoneticPr fontId="1"/>
  </si>
  <si>
    <r>
      <t>　　　　　　　　　　　　　　B  欄</t>
    </r>
    <r>
      <rPr>
        <sz val="11"/>
        <rFont val="ＭＳ 明朝"/>
        <family val="1"/>
        <charset val="128"/>
      </rPr>
      <t>(該当欄に「✔」又は「該当事項」を記入すること。）</t>
    </r>
    <rPh sb="17" eb="18">
      <t>ラン</t>
    </rPh>
    <rPh sb="19" eb="21">
      <t>ガイトウ</t>
    </rPh>
    <rPh sb="21" eb="22">
      <t>ラン</t>
    </rPh>
    <rPh sb="26" eb="27">
      <t>マタ</t>
    </rPh>
    <rPh sb="29" eb="31">
      <t>ガイトウ</t>
    </rPh>
    <rPh sb="31" eb="33">
      <t>ジコウ</t>
    </rPh>
    <rPh sb="35" eb="37">
      <t>キニュウ</t>
    </rPh>
    <phoneticPr fontId="1"/>
  </si>
  <si>
    <r>
      <t>計算式</t>
    </r>
    <r>
      <rPr>
        <vertAlign val="superscript"/>
        <sz val="12"/>
        <rFont val="ＭＳ 明朝"/>
        <family val="1"/>
        <charset val="128"/>
      </rPr>
      <t>注1</t>
    </r>
    <r>
      <rPr>
        <sz val="12"/>
        <rFont val="ＭＳ 明朝"/>
        <family val="1"/>
        <charset val="128"/>
      </rPr>
      <t>より算出した計算値</t>
    </r>
    <rPh sb="0" eb="2">
      <t>ケイサン</t>
    </rPh>
    <rPh sb="2" eb="3">
      <t>シキ</t>
    </rPh>
    <rPh sb="3" eb="4">
      <t>チュウ</t>
    </rPh>
    <rPh sb="7" eb="9">
      <t>サンシュツ</t>
    </rPh>
    <rPh sb="11" eb="14">
      <t>ケイサンチ</t>
    </rPh>
    <phoneticPr fontId="1"/>
  </si>
  <si>
    <t>結果</t>
    <rPh sb="0" eb="2">
      <t>ケッカ</t>
    </rPh>
    <phoneticPr fontId="1"/>
  </si>
  <si>
    <t>基準に適合しますが、ホルムアルデヒドがやや高いので換気を心がけること。</t>
    <rPh sb="0" eb="2">
      <t>キジュン</t>
    </rPh>
    <rPh sb="3" eb="5">
      <t>テキゴウ</t>
    </rPh>
    <rPh sb="21" eb="22">
      <t>タカ</t>
    </rPh>
    <rPh sb="25" eb="27">
      <t>カンキ</t>
    </rPh>
    <rPh sb="28" eb="29">
      <t>ココロ</t>
    </rPh>
    <phoneticPr fontId="1"/>
  </si>
  <si>
    <t>教室を使用する前及び授業中は換気扇や窓開け等による換気を心がけること。</t>
    <rPh sb="0" eb="2">
      <t>キョウシツ</t>
    </rPh>
    <rPh sb="3" eb="5">
      <t>シヨウ</t>
    </rPh>
    <rPh sb="7" eb="8">
      <t>マエ</t>
    </rPh>
    <rPh sb="8" eb="9">
      <t>オヨ</t>
    </rPh>
    <rPh sb="10" eb="12">
      <t>ジュギョウ</t>
    </rPh>
    <rPh sb="12" eb="13">
      <t>チュウ</t>
    </rPh>
    <rPh sb="14" eb="16">
      <t>カンキ</t>
    </rPh>
    <rPh sb="16" eb="17">
      <t>オオギ</t>
    </rPh>
    <rPh sb="18" eb="19">
      <t>マド</t>
    </rPh>
    <rPh sb="19" eb="20">
      <t>ア</t>
    </rPh>
    <rPh sb="21" eb="22">
      <t>トウ</t>
    </rPh>
    <rPh sb="25" eb="27">
      <t>カンキ</t>
    </rPh>
    <rPh sb="28" eb="29">
      <t>ココロ</t>
    </rPh>
    <phoneticPr fontId="1"/>
  </si>
  <si>
    <t>基準に不適です。教室を使用する前及び授業中は換気扇や窓開け等による換気を心がけること。</t>
    <rPh sb="0" eb="2">
      <t>キジュン</t>
    </rPh>
    <rPh sb="3" eb="5">
      <t>フテキ</t>
    </rPh>
    <phoneticPr fontId="1"/>
  </si>
  <si>
    <t>②検査実施日は、30分以上教室の窓開け換気等を実施した後、普段、授業を実施している状態（通常の状態：窓や出入り口を開けた状態、換気装置稼働した状態、ｴｱｺﾝを稼働した状態等を学校側に確認し、当該教室をその状態にする。）で測定する。</t>
    <rPh sb="1" eb="3">
      <t>ケンサ</t>
    </rPh>
    <rPh sb="3" eb="6">
      <t>ジッシビ</t>
    </rPh>
    <rPh sb="10" eb="11">
      <t>フン</t>
    </rPh>
    <rPh sb="11" eb="13">
      <t>イジョウ</t>
    </rPh>
    <rPh sb="13" eb="15">
      <t>キョウシツ</t>
    </rPh>
    <rPh sb="16" eb="17">
      <t>マド</t>
    </rPh>
    <rPh sb="17" eb="18">
      <t>ア</t>
    </rPh>
    <rPh sb="19" eb="21">
      <t>カンキ</t>
    </rPh>
    <rPh sb="21" eb="22">
      <t>トウ</t>
    </rPh>
    <rPh sb="23" eb="25">
      <t>ジッシ</t>
    </rPh>
    <rPh sb="27" eb="28">
      <t>ノチ</t>
    </rPh>
    <rPh sb="29" eb="31">
      <t>フダン</t>
    </rPh>
    <rPh sb="32" eb="34">
      <t>ジュギョウ</t>
    </rPh>
    <rPh sb="35" eb="37">
      <t>ジッシ</t>
    </rPh>
    <rPh sb="41" eb="43">
      <t>ジョウタイ</t>
    </rPh>
    <rPh sb="44" eb="46">
      <t>ツウジョウ</t>
    </rPh>
    <rPh sb="47" eb="49">
      <t>ジョウタイ</t>
    </rPh>
    <rPh sb="50" eb="51">
      <t>マド</t>
    </rPh>
    <rPh sb="52" eb="54">
      <t>デイ</t>
    </rPh>
    <rPh sb="55" eb="56">
      <t>グチ</t>
    </rPh>
    <rPh sb="57" eb="58">
      <t>ア</t>
    </rPh>
    <rPh sb="60" eb="62">
      <t>ジョウタイ</t>
    </rPh>
    <rPh sb="63" eb="65">
      <t>カンキ</t>
    </rPh>
    <rPh sb="65" eb="67">
      <t>ソウチ</t>
    </rPh>
    <rPh sb="67" eb="69">
      <t>カドウ</t>
    </rPh>
    <rPh sb="71" eb="73">
      <t>ジョウタイ</t>
    </rPh>
    <rPh sb="79" eb="81">
      <t>カドウ</t>
    </rPh>
    <rPh sb="83" eb="85">
      <t>ジョウタイ</t>
    </rPh>
    <rPh sb="85" eb="86">
      <t>トウ</t>
    </rPh>
    <rPh sb="87" eb="89">
      <t>ガッコウ</t>
    </rPh>
    <rPh sb="89" eb="90">
      <t>ガワ</t>
    </rPh>
    <rPh sb="91" eb="93">
      <t>カクニン</t>
    </rPh>
    <rPh sb="95" eb="97">
      <t>トウガイ</t>
    </rPh>
    <rPh sb="97" eb="99">
      <t>キョウシツ</t>
    </rPh>
    <rPh sb="102" eb="104">
      <t>ジョウタイ</t>
    </rPh>
    <rPh sb="110" eb="112">
      <t>ソクテイ</t>
    </rPh>
    <phoneticPr fontId="1"/>
  </si>
  <si>
    <t>教室内化学物質検査結果報告書[全面改修校]</t>
    <rPh sb="0" eb="2">
      <t>キョウシツ</t>
    </rPh>
    <rPh sb="3" eb="5">
      <t>カガク</t>
    </rPh>
    <rPh sb="5" eb="6">
      <t>ブツ</t>
    </rPh>
    <rPh sb="6" eb="7">
      <t>シツ</t>
    </rPh>
    <rPh sb="7" eb="9">
      <t>ケンサ</t>
    </rPh>
    <rPh sb="9" eb="11">
      <t>ケッカ</t>
    </rPh>
    <rPh sb="11" eb="14">
      <t>ホウコクショ</t>
    </rPh>
    <rPh sb="15" eb="17">
      <t>ゼンメン</t>
    </rPh>
    <rPh sb="17" eb="19">
      <t>カイシュウ</t>
    </rPh>
    <rPh sb="19" eb="20">
      <t>コウ</t>
    </rPh>
    <phoneticPr fontId="1"/>
  </si>
  <si>
    <t>測定日</t>
    <rPh sb="0" eb="2">
      <t>ソクテイ</t>
    </rPh>
    <rPh sb="2" eb="3">
      <t>ビ</t>
    </rPh>
    <phoneticPr fontId="1"/>
  </si>
  <si>
    <t>　【所見、指導事項】</t>
    <phoneticPr fontId="1"/>
  </si>
  <si>
    <t>床の材質</t>
    <rPh sb="0" eb="1">
      <t>ユカ</t>
    </rPh>
    <rPh sb="2" eb="4">
      <t>ザイシツ</t>
    </rPh>
    <phoneticPr fontId="1"/>
  </si>
  <si>
    <t>板</t>
    <rPh sb="0" eb="1">
      <t>イタ</t>
    </rPh>
    <phoneticPr fontId="1"/>
  </si>
  <si>
    <t>Pﾀｲﾙ</t>
    <phoneticPr fontId="1"/>
  </si>
  <si>
    <t>ｶｰﾍﾟｯﾄ</t>
    <phoneticPr fontId="1"/>
  </si>
  <si>
    <t>その他</t>
    <rPh sb="2" eb="3">
      <t>タ</t>
    </rPh>
    <phoneticPr fontId="1"/>
  </si>
  <si>
    <t>壁の材質</t>
    <rPh sb="0" eb="1">
      <t>カベ</t>
    </rPh>
    <rPh sb="2" eb="4">
      <t>ザイシツ</t>
    </rPh>
    <phoneticPr fontId="1"/>
  </si>
  <si>
    <t>壁紙</t>
    <rPh sb="0" eb="2">
      <t>カベガミ</t>
    </rPh>
    <phoneticPr fontId="1"/>
  </si>
  <si>
    <t>ペンキ</t>
    <phoneticPr fontId="1"/>
  </si>
  <si>
    <t>測定結果に影響すると思われる事項</t>
    <rPh sb="0" eb="2">
      <t>ソクテイ</t>
    </rPh>
    <rPh sb="2" eb="4">
      <t>ケッカ</t>
    </rPh>
    <rPh sb="5" eb="7">
      <t>エイキョウ</t>
    </rPh>
    <rPh sb="10" eb="11">
      <t>オモ</t>
    </rPh>
    <rPh sb="14" eb="16">
      <t>ジコウ</t>
    </rPh>
    <phoneticPr fontId="1"/>
  </si>
  <si>
    <t>(西暦)</t>
    <rPh sb="1" eb="3">
      <t>セイレキ</t>
    </rPh>
    <phoneticPr fontId="1"/>
  </si>
  <si>
    <t>階建</t>
    <rPh sb="0" eb="1">
      <t>カイ</t>
    </rPh>
    <rPh sb="1" eb="2">
      <t>ダテ</t>
    </rPh>
    <phoneticPr fontId="1"/>
  </si>
  <si>
    <t>鉄筋ｺﾝｸﾘｰﾄ</t>
    <rPh sb="0" eb="2">
      <t>テッキン</t>
    </rPh>
    <phoneticPr fontId="1"/>
  </si>
  <si>
    <t>ﾌﾟﾚﾊﾌﾞ</t>
    <phoneticPr fontId="1"/>
  </si>
  <si>
    <t>(</t>
    <phoneticPr fontId="1"/>
  </si>
  <si>
    <t>)</t>
    <phoneticPr fontId="1"/>
  </si>
  <si>
    <t>選択してください</t>
  </si>
  <si>
    <t>選択してください</t>
    <phoneticPr fontId="1"/>
  </si>
  <si>
    <t>臭気の種類を記入してください</t>
    <rPh sb="0" eb="2">
      <t>シュウキ</t>
    </rPh>
    <rPh sb="3" eb="5">
      <t>シュルイ</t>
    </rPh>
    <rPh sb="6" eb="8">
      <t>キニュウ</t>
    </rPh>
    <phoneticPr fontId="1"/>
  </si>
  <si>
    <t>分</t>
  </si>
  <si>
    <t>/</t>
    <phoneticPr fontId="1"/>
  </si>
  <si>
    <t>:</t>
    <phoneticPr fontId="1"/>
  </si>
  <si>
    <t>検査日時</t>
    <rPh sb="0" eb="2">
      <t>ケンサ</t>
    </rPh>
    <rPh sb="2" eb="4">
      <t>ニチジ</t>
    </rPh>
    <phoneticPr fontId="19"/>
  </si>
  <si>
    <t>天候</t>
    <rPh sb="0" eb="2">
      <t>テンコウ</t>
    </rPh>
    <phoneticPr fontId="19"/>
  </si>
  <si>
    <t>検査場所</t>
    <rPh sb="0" eb="2">
      <t>ケンサ</t>
    </rPh>
    <rPh sb="2" eb="4">
      <t>バショ</t>
    </rPh>
    <phoneticPr fontId="19"/>
  </si>
  <si>
    <t>換気時間(分）</t>
    <rPh sb="5" eb="6">
      <t>フン</t>
    </rPh>
    <phoneticPr fontId="19"/>
  </si>
  <si>
    <r>
      <t>外気温度</t>
    </r>
    <r>
      <rPr>
        <sz val="9"/>
        <rFont val="ＭＳ Ｐゴシック"/>
        <family val="3"/>
        <charset val="128"/>
      </rPr>
      <t>（℃）</t>
    </r>
    <rPh sb="0" eb="2">
      <t>ガイキ</t>
    </rPh>
    <rPh sb="2" eb="4">
      <t>オンド</t>
    </rPh>
    <phoneticPr fontId="19"/>
  </si>
  <si>
    <r>
      <t>外気湿度</t>
    </r>
    <r>
      <rPr>
        <sz val="9"/>
        <rFont val="ＭＳ Ｐゴシック"/>
        <family val="3"/>
        <charset val="128"/>
      </rPr>
      <t>（％）</t>
    </r>
    <rPh sb="0" eb="2">
      <t>ガイキ</t>
    </rPh>
    <rPh sb="2" eb="4">
      <t>シツド</t>
    </rPh>
    <phoneticPr fontId="19"/>
  </si>
  <si>
    <r>
      <t>室内温度</t>
    </r>
    <r>
      <rPr>
        <sz val="9"/>
        <rFont val="ＭＳ Ｐゴシック"/>
        <family val="3"/>
        <charset val="128"/>
      </rPr>
      <t>（℃）</t>
    </r>
    <rPh sb="0" eb="2">
      <t>シツナイ</t>
    </rPh>
    <rPh sb="2" eb="4">
      <t>オンド</t>
    </rPh>
    <phoneticPr fontId="19"/>
  </si>
  <si>
    <r>
      <t>室内湿度</t>
    </r>
    <r>
      <rPr>
        <sz val="9"/>
        <rFont val="ＭＳ Ｐゴシック"/>
        <family val="3"/>
        <charset val="128"/>
      </rPr>
      <t>（％）</t>
    </r>
    <rPh sb="0" eb="2">
      <t>シツナイ</t>
    </rPh>
    <rPh sb="2" eb="4">
      <t>シツド</t>
    </rPh>
    <phoneticPr fontId="19"/>
  </si>
  <si>
    <r>
      <t>気流　　</t>
    </r>
    <r>
      <rPr>
        <sz val="9"/>
        <rFont val="ＭＳ Ｐゴシック"/>
        <family val="3"/>
        <charset val="128"/>
      </rPr>
      <t>（ｍ/ｓ）</t>
    </r>
    <rPh sb="0" eb="2">
      <t>キリュウ</t>
    </rPh>
    <phoneticPr fontId="1"/>
  </si>
  <si>
    <t>換気設備の有無と稼働状態</t>
    <rPh sb="0" eb="2">
      <t>カンキ</t>
    </rPh>
    <rPh sb="2" eb="4">
      <t>セツビ</t>
    </rPh>
    <rPh sb="5" eb="7">
      <t>ウム</t>
    </rPh>
    <rPh sb="8" eb="10">
      <t>カドウ</t>
    </rPh>
    <rPh sb="10" eb="12">
      <t>ジョウタイ</t>
    </rPh>
    <phoneticPr fontId="1"/>
  </si>
  <si>
    <t>ｴｱｺﾝの有無と稼動状態</t>
    <rPh sb="5" eb="7">
      <t>ウム</t>
    </rPh>
    <rPh sb="8" eb="10">
      <t>カドウ</t>
    </rPh>
    <rPh sb="10" eb="12">
      <t>ジョウタイ</t>
    </rPh>
    <phoneticPr fontId="1"/>
  </si>
  <si>
    <t>窓の　状況</t>
    <rPh sb="0" eb="1">
      <t>マド</t>
    </rPh>
    <rPh sb="3" eb="5">
      <t>ジョウキョウ</t>
    </rPh>
    <phoneticPr fontId="1"/>
  </si>
  <si>
    <t>出入口の状況</t>
    <rPh sb="0" eb="2">
      <t>デイ</t>
    </rPh>
    <rPh sb="2" eb="3">
      <t>グチ</t>
    </rPh>
    <rPh sb="4" eb="6">
      <t>ジョウキョウ</t>
    </rPh>
    <phoneticPr fontId="1"/>
  </si>
  <si>
    <t>在室　人数</t>
    <rPh sb="0" eb="2">
      <t>ザイシツ</t>
    </rPh>
    <rPh sb="3" eb="5">
      <t>ニンズウ</t>
    </rPh>
    <phoneticPr fontId="1"/>
  </si>
  <si>
    <t>床の　材質</t>
    <rPh sb="0" eb="1">
      <t>ユカ</t>
    </rPh>
    <rPh sb="3" eb="5">
      <t>ザイシツ</t>
    </rPh>
    <phoneticPr fontId="1"/>
  </si>
  <si>
    <t>壁の　材質</t>
    <rPh sb="0" eb="1">
      <t>カベ</t>
    </rPh>
    <rPh sb="3" eb="5">
      <t>ザイシツ</t>
    </rPh>
    <phoneticPr fontId="1"/>
  </si>
  <si>
    <t>換気の時刻（検査日）</t>
    <rPh sb="0" eb="2">
      <t>カンキ</t>
    </rPh>
    <rPh sb="3" eb="5">
      <t>ジコク</t>
    </rPh>
    <rPh sb="6" eb="9">
      <t>ケンサビ</t>
    </rPh>
    <phoneticPr fontId="1"/>
  </si>
  <si>
    <r>
      <t xml:space="preserve">ホルムアルデヒド  </t>
    </r>
    <r>
      <rPr>
        <b/>
        <sz val="7"/>
        <rFont val="ＭＳ Ｐゴシック"/>
        <family val="3"/>
        <charset val="128"/>
      </rPr>
      <t>（</t>
    </r>
    <r>
      <rPr>
        <sz val="7"/>
        <rFont val="ＭＳ Ｐゴシック"/>
        <family val="3"/>
        <charset val="128"/>
      </rPr>
      <t>100μｇ/㎥以下）</t>
    </r>
    <rPh sb="18" eb="20">
      <t>イカ</t>
    </rPh>
    <phoneticPr fontId="19"/>
  </si>
  <si>
    <t>学校環境基準</t>
    <rPh sb="0" eb="2">
      <t>ガッコウ</t>
    </rPh>
    <rPh sb="2" eb="4">
      <t>カンキョウ</t>
    </rPh>
    <rPh sb="4" eb="6">
      <t>キジュン</t>
    </rPh>
    <phoneticPr fontId="1"/>
  </si>
  <si>
    <t>18℃以上、28℃以下であることが望ましい。</t>
    <rPh sb="2" eb="5">
      <t>ドイジョウ</t>
    </rPh>
    <rPh sb="8" eb="11">
      <t>ドイカ</t>
    </rPh>
    <rPh sb="17" eb="18">
      <t>ノゾ</t>
    </rPh>
    <phoneticPr fontId="1"/>
  </si>
  <si>
    <t>川崎市薬剤師会　学校薬剤師執務記録</t>
    <phoneticPr fontId="1"/>
  </si>
  <si>
    <t>学校名</t>
    <rPh sb="0" eb="3">
      <t>ガッコウメイ</t>
    </rPh>
    <phoneticPr fontId="1"/>
  </si>
  <si>
    <t>所見</t>
    <rPh sb="0" eb="2">
      <t>ショケン</t>
    </rPh>
    <phoneticPr fontId="1"/>
  </si>
  <si>
    <t>晴</t>
    <rPh sb="0" eb="1">
      <t>ハレ</t>
    </rPh>
    <phoneticPr fontId="1"/>
  </si>
  <si>
    <t>曇</t>
    <rPh sb="0" eb="1">
      <t>クモリ</t>
    </rPh>
    <phoneticPr fontId="1"/>
  </si>
  <si>
    <t>雨</t>
    <rPh sb="0" eb="1">
      <t>アメ</t>
    </rPh>
    <phoneticPr fontId="1"/>
  </si>
  <si>
    <t>雪</t>
    <rPh sb="0" eb="1">
      <t>ユキ</t>
    </rPh>
    <phoneticPr fontId="1"/>
  </si>
  <si>
    <t>A  欄</t>
    <rPh sb="3" eb="4">
      <t>ラン</t>
    </rPh>
    <phoneticPr fontId="1"/>
  </si>
  <si>
    <t>ppm</t>
    <phoneticPr fontId="1"/>
  </si>
  <si>
    <t>m/s</t>
    <phoneticPr fontId="1"/>
  </si>
  <si>
    <t>㎍/㎥</t>
    <phoneticPr fontId="1"/>
  </si>
  <si>
    <t>100㎍/㎥（0.08ppm）以下</t>
    <rPh sb="15" eb="17">
      <t>イカ</t>
    </rPh>
    <phoneticPr fontId="1"/>
  </si>
  <si>
    <t>川崎市薬剤師会　学校薬剤師執務記録</t>
    <phoneticPr fontId="1"/>
  </si>
  <si>
    <t>（</t>
    <phoneticPr fontId="1"/>
  </si>
  <si>
    <t>/</t>
    <phoneticPr fontId="1"/>
  </si>
  <si>
    <t>:</t>
    <phoneticPr fontId="1"/>
  </si>
  <si>
    <t>℃</t>
    <phoneticPr fontId="1"/>
  </si>
  <si>
    <t>％</t>
    <phoneticPr fontId="1"/>
  </si>
  <si>
    <t>ホルムアルデヒド</t>
    <phoneticPr fontId="1"/>
  </si>
  <si>
    <t>ﾌﾟﾚﾊﾌﾞ</t>
    <phoneticPr fontId="1"/>
  </si>
  <si>
    <t>(</t>
    <phoneticPr fontId="1"/>
  </si>
  <si>
    <t>)</t>
    <phoneticPr fontId="1"/>
  </si>
  <si>
    <t>✔</t>
    <phoneticPr fontId="1"/>
  </si>
  <si>
    <t>（</t>
    <phoneticPr fontId="1"/>
  </si>
  <si>
    <t>）</t>
    <phoneticPr fontId="1"/>
  </si>
  <si>
    <t>ｴｱｺﾝ</t>
    <phoneticPr fontId="1"/>
  </si>
  <si>
    <t>Pﾀｲﾙ</t>
    <phoneticPr fontId="1"/>
  </si>
  <si>
    <t>ｶｰﾍﾟｯﾄ</t>
    <phoneticPr fontId="1"/>
  </si>
  <si>
    <t>ペンキ</t>
    <phoneticPr fontId="1"/>
  </si>
  <si>
    <t>（</t>
    <phoneticPr fontId="1"/>
  </si>
  <si>
    <t>）</t>
    <phoneticPr fontId="1"/>
  </si>
  <si>
    <t>）</t>
    <phoneticPr fontId="1"/>
  </si>
  <si>
    <t>選択してください</t>
    <phoneticPr fontId="1"/>
  </si>
  <si>
    <t>～</t>
    <phoneticPr fontId="1"/>
  </si>
  <si>
    <t>:</t>
    <phoneticPr fontId="1"/>
  </si>
  <si>
    <t>　【所見、指導事項】</t>
    <phoneticPr fontId="1"/>
  </si>
  <si>
    <t>）</t>
    <phoneticPr fontId="1"/>
  </si>
  <si>
    <r>
      <t>計算式</t>
    </r>
    <r>
      <rPr>
        <vertAlign val="superscript"/>
        <sz val="10"/>
        <rFont val="ＭＳ 明朝"/>
        <family val="1"/>
        <charset val="128"/>
      </rPr>
      <t>注1</t>
    </r>
    <r>
      <rPr>
        <sz val="10"/>
        <rFont val="ＭＳ 明朝"/>
        <family val="1"/>
        <charset val="128"/>
      </rPr>
      <t>：測定結果（㎍/㎥）＝読み取り値（a）ppm×30.03÷22.4×273÷[273+室内温度（ｔ）]×1000</t>
    </r>
    <rPh sb="0" eb="2">
      <t>ケイサン</t>
    </rPh>
    <rPh sb="2" eb="3">
      <t>シキ</t>
    </rPh>
    <rPh sb="3" eb="4">
      <t>チュウ</t>
    </rPh>
    <rPh sb="6" eb="8">
      <t>ソクテイ</t>
    </rPh>
    <rPh sb="8" eb="10">
      <t>ケッカ</t>
    </rPh>
    <rPh sb="16" eb="17">
      <t>ヨ</t>
    </rPh>
    <rPh sb="18" eb="19">
      <t>ト</t>
    </rPh>
    <rPh sb="20" eb="21">
      <t>チ</t>
    </rPh>
    <rPh sb="48" eb="50">
      <t>シツナイ</t>
    </rPh>
    <rPh sb="50" eb="52">
      <t>オンド</t>
    </rPh>
    <phoneticPr fontId="1"/>
  </si>
  <si>
    <r>
      <t>室内温度</t>
    </r>
    <r>
      <rPr>
        <sz val="16"/>
        <rFont val="ＭＳ 明朝"/>
        <family val="1"/>
        <charset val="128"/>
      </rPr>
      <t>（t）</t>
    </r>
    <rPh sb="0" eb="2">
      <t>シツナイ</t>
    </rPh>
    <rPh sb="2" eb="4">
      <t>オンド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</si>
</sst>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0_ "/>
    <numFmt numFmtId="178" formatCode="0.00_ "/>
    <numFmt numFmtId="179" formatCode="0.000_ "/>
    <numFmt numFmtId="180" formatCode="m/d;@"/>
    <numFmt numFmtId="181" formatCode="h:mm;@"/>
    <numFmt numFmtId="182" formatCode="0.0_);[Red]\(0.0\)"/>
    <numFmt numFmtId="183" formatCode="0.00_);[Red]\(0.00\)"/>
    <numFmt numFmtId="184" formatCode="0;[Red]0"/>
  </numFmts>
  <fonts count="28">
    <font>
      <sz val="11"/>
      <name val="ＭＳ Ｐゴシック"/>
      <family val="3"/>
      <charset val="128"/>
    </font>
    <font>
      <sz val="6"/>
      <name val="ＭＳ Ｐゴシック"/>
      <family val="3"/>
      <charset val="128"/>
    </font>
    <font>
      <sz val="11"/>
      <name val="ＭＳ Ｐゴシック"/>
      <family val="3"/>
      <charset val="128"/>
    </font>
    <font>
      <b/>
      <sz val="16"/>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b/>
      <sz val="14"/>
      <name val="ＭＳ 明朝"/>
      <family val="1"/>
      <charset val="128"/>
    </font>
    <font>
      <vertAlign val="superscript"/>
      <sz val="12"/>
      <name val="ＭＳ 明朝"/>
      <family val="1"/>
      <charset val="128"/>
    </font>
    <font>
      <sz val="10"/>
      <name val="ＭＳ 明朝"/>
      <family val="1"/>
      <charset val="128"/>
    </font>
    <font>
      <vertAlign val="superscript"/>
      <sz val="10"/>
      <name val="ＭＳ 明朝"/>
      <family val="1"/>
      <charset val="128"/>
    </font>
    <font>
      <b/>
      <sz val="12"/>
      <name val="ＭＳ 明朝"/>
      <family val="1"/>
      <charset val="128"/>
    </font>
    <font>
      <b/>
      <sz val="11"/>
      <name val="ＭＳ 明朝"/>
      <family val="1"/>
      <charset val="128"/>
    </font>
    <font>
      <sz val="18"/>
      <name val="ＭＳ 明朝"/>
      <family val="1"/>
      <charset val="128"/>
    </font>
    <font>
      <sz val="8"/>
      <name val="ＭＳ 明朝"/>
      <family val="1"/>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18"/>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b/>
      <sz val="7"/>
      <name val="ＭＳ Ｐゴシック"/>
      <family val="3"/>
      <charset val="128"/>
    </font>
    <font>
      <sz val="7"/>
      <name val="ＭＳ Ｐゴシック"/>
      <family val="3"/>
      <charset val="128"/>
    </font>
    <font>
      <b/>
      <sz val="9"/>
      <name val="ＭＳ 明朝"/>
      <family val="1"/>
      <charset val="128"/>
    </font>
    <font>
      <sz val="9"/>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5">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dashed">
        <color indexed="64"/>
      </right>
      <top style="thin">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thin">
        <color indexed="64"/>
      </bottom>
      <diagonal/>
    </border>
  </borders>
  <cellStyleXfs count="2">
    <xf numFmtId="0" fontId="0" fillId="0" borderId="0"/>
    <xf numFmtId="0" fontId="2" fillId="0" borderId="0"/>
  </cellStyleXfs>
  <cellXfs count="238">
    <xf numFmtId="0" fontId="0" fillId="0" borderId="0" xfId="0"/>
    <xf numFmtId="0" fontId="4" fillId="0" borderId="0" xfId="0" applyFont="1"/>
    <xf numFmtId="0" fontId="4" fillId="0" borderId="0" xfId="0" applyFont="1" applyAlignment="1">
      <alignment horizontal="distributed" vertical="center" shrinkToFit="1"/>
    </xf>
    <xf numFmtId="0" fontId="3"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vertical="center"/>
    </xf>
    <xf numFmtId="0" fontId="6" fillId="0" borderId="0" xfId="0" applyFont="1"/>
    <xf numFmtId="0" fontId="6" fillId="0" borderId="0" xfId="0" applyFont="1" applyAlignment="1">
      <alignment horizontal="center"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quotePrefix="1" applyFont="1" applyAlignment="1">
      <alignment horizontal="center" vertical="center" shrinkToFit="1"/>
    </xf>
    <xf numFmtId="0" fontId="6" fillId="0" borderId="2" xfId="0" applyFont="1" applyBorder="1" applyAlignment="1">
      <alignment horizontal="center" vertical="center" shrinkToFit="1"/>
    </xf>
    <xf numFmtId="0" fontId="6" fillId="0" borderId="0" xfId="0" applyFont="1" applyAlignment="1">
      <alignment vertical="center" shrinkToFit="1"/>
    </xf>
    <xf numFmtId="49" fontId="6" fillId="0" borderId="3" xfId="0" applyNumberFormat="1" applyFont="1" applyBorder="1" applyAlignment="1">
      <alignment vertical="center" shrinkToFit="1"/>
    </xf>
    <xf numFmtId="178" fontId="5" fillId="0" borderId="0" xfId="0" applyNumberFormat="1" applyFont="1" applyAlignment="1">
      <alignment horizontal="center" vertical="center" shrinkToFit="1"/>
    </xf>
    <xf numFmtId="0" fontId="6" fillId="0" borderId="1" xfId="0" applyFont="1" applyBorder="1" applyAlignment="1">
      <alignment vertical="center" shrinkToFit="1"/>
    </xf>
    <xf numFmtId="0" fontId="4" fillId="0" borderId="1" xfId="0" applyFont="1" applyBorder="1" applyAlignment="1">
      <alignment vertical="center" shrinkToFit="1"/>
    </xf>
    <xf numFmtId="0" fontId="6" fillId="0" borderId="3" xfId="0" applyFont="1" applyBorder="1" applyAlignment="1">
      <alignment horizontal="center" vertical="center" shrinkToFit="1"/>
    </xf>
    <xf numFmtId="0" fontId="6" fillId="0" borderId="2" xfId="0" applyFont="1" applyBorder="1" applyAlignment="1">
      <alignment vertical="center" shrinkToFit="1"/>
    </xf>
    <xf numFmtId="0" fontId="6" fillId="0" borderId="4" xfId="0" applyFont="1" applyBorder="1" applyAlignment="1">
      <alignment vertical="center" shrinkToFit="1"/>
    </xf>
    <xf numFmtId="0" fontId="4" fillId="0" borderId="5" xfId="0" applyFont="1" applyBorder="1" applyAlignment="1">
      <alignment vertical="center" shrinkToFit="1"/>
    </xf>
    <xf numFmtId="0" fontId="6" fillId="0" borderId="5" xfId="0" applyFont="1"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wrapText="1"/>
    </xf>
    <xf numFmtId="0" fontId="6" fillId="0" borderId="0" xfId="0" applyFont="1" applyAlignment="1">
      <alignment horizontal="center" vertical="top" wrapText="1"/>
    </xf>
    <xf numFmtId="0" fontId="13" fillId="0" borderId="0" xfId="0" applyFont="1"/>
    <xf numFmtId="49" fontId="6" fillId="0" borderId="1" xfId="0" applyNumberFormat="1" applyFont="1" applyBorder="1" applyAlignment="1">
      <alignment vertical="center" shrinkToFit="1"/>
    </xf>
    <xf numFmtId="0" fontId="14" fillId="0" borderId="0" xfId="0" applyFont="1" applyAlignment="1">
      <alignment horizontal="center" vertical="center"/>
    </xf>
    <xf numFmtId="0" fontId="6" fillId="0" borderId="0" xfId="0" applyFont="1" applyAlignment="1">
      <alignment horizontal="left" vertical="center"/>
    </xf>
    <xf numFmtId="0" fontId="4" fillId="0" borderId="7" xfId="0" applyFont="1" applyBorder="1" applyAlignment="1">
      <alignment horizontal="left" vertical="center" shrinkToFit="1"/>
    </xf>
    <xf numFmtId="0" fontId="6" fillId="0" borderId="5" xfId="0" applyFont="1" applyBorder="1" applyAlignment="1">
      <alignment vertical="center" shrinkToFit="1"/>
    </xf>
    <xf numFmtId="0" fontId="4" fillId="0" borderId="7" xfId="0" applyFont="1" applyBorder="1" applyAlignment="1">
      <alignment horizontal="left" vertical="top" wrapText="1"/>
    </xf>
    <xf numFmtId="0" fontId="4" fillId="0" borderId="8" xfId="0" applyFont="1" applyBorder="1" applyAlignment="1">
      <alignment horizontal="left" vertical="center" shrinkToFit="1"/>
    </xf>
    <xf numFmtId="0" fontId="4" fillId="0" borderId="0" xfId="1" applyFont="1"/>
    <xf numFmtId="0" fontId="4" fillId="3" borderId="0" xfId="1" applyFont="1" applyFill="1"/>
    <xf numFmtId="49" fontId="4" fillId="3" borderId="0" xfId="1" applyNumberFormat="1" applyFont="1" applyFill="1"/>
    <xf numFmtId="177" fontId="4" fillId="3" borderId="0" xfId="1" applyNumberFormat="1" applyFont="1" applyFill="1"/>
    <xf numFmtId="178" fontId="4" fillId="3" borderId="0" xfId="1" applyNumberFormat="1" applyFont="1" applyFill="1"/>
    <xf numFmtId="0" fontId="6" fillId="0" borderId="0" xfId="1" applyFont="1"/>
    <xf numFmtId="182" fontId="18" fillId="0" borderId="9" xfId="0" applyNumberFormat="1" applyFont="1" applyBorder="1" applyAlignment="1">
      <alignment horizontal="center" vertical="center" wrapText="1"/>
    </xf>
    <xf numFmtId="0" fontId="0" fillId="0" borderId="0" xfId="0" applyAlignment="1">
      <alignment vertical="center"/>
    </xf>
    <xf numFmtId="180" fontId="0" fillId="0" borderId="9" xfId="0" applyNumberFormat="1" applyBorder="1" applyAlignment="1">
      <alignment horizontal="distributed" vertical="center"/>
    </xf>
    <xf numFmtId="0" fontId="0" fillId="0" borderId="9" xfId="0" applyBorder="1" applyAlignment="1">
      <alignment horizontal="center" vertical="center"/>
    </xf>
    <xf numFmtId="181" fontId="0" fillId="0" borderId="9" xfId="0" applyNumberFormat="1" applyBorder="1" applyAlignment="1">
      <alignment horizontal="right" vertical="center"/>
    </xf>
    <xf numFmtId="49" fontId="0" fillId="0" borderId="1" xfId="0" applyNumberFormat="1" applyBorder="1" applyAlignment="1">
      <alignment horizontal="distributed" vertical="center"/>
    </xf>
    <xf numFmtId="0" fontId="0" fillId="0" borderId="9" xfId="0" applyBorder="1" applyAlignment="1">
      <alignment horizontal="right" vertical="center"/>
    </xf>
    <xf numFmtId="182" fontId="0" fillId="0" borderId="9" xfId="0" applyNumberFormat="1" applyBorder="1" applyAlignment="1">
      <alignment horizontal="right" vertical="center"/>
    </xf>
    <xf numFmtId="183" fontId="0" fillId="0" borderId="9" xfId="0" applyNumberFormat="1" applyBorder="1" applyAlignment="1">
      <alignment horizontal="right" vertical="center"/>
    </xf>
    <xf numFmtId="2" fontId="0" fillId="0" borderId="9" xfId="0" applyNumberFormat="1" applyBorder="1" applyAlignment="1">
      <alignment horizontal="center" vertical="center"/>
    </xf>
    <xf numFmtId="184" fontId="0" fillId="2" borderId="9" xfId="0" applyNumberFormat="1" applyFill="1" applyBorder="1" applyAlignment="1">
      <alignment horizontal="center" vertical="center"/>
    </xf>
    <xf numFmtId="180" fontId="0" fillId="0" borderId="0" xfId="0" applyNumberFormat="1" applyAlignment="1">
      <alignment horizontal="distributed" vertical="center"/>
    </xf>
    <xf numFmtId="0" fontId="0" fillId="0" borderId="0" xfId="0" applyAlignment="1">
      <alignment horizontal="center" vertical="center"/>
    </xf>
    <xf numFmtId="181" fontId="0" fillId="0" borderId="0" xfId="0" applyNumberFormat="1" applyAlignment="1">
      <alignment horizontal="right" vertical="center"/>
    </xf>
    <xf numFmtId="49" fontId="0" fillId="0" borderId="0" xfId="0" applyNumberFormat="1" applyAlignment="1">
      <alignment horizontal="distributed" vertical="center"/>
    </xf>
    <xf numFmtId="0" fontId="0" fillId="0" borderId="0" xfId="0" applyAlignment="1">
      <alignment horizontal="right" vertical="center"/>
    </xf>
    <xf numFmtId="182" fontId="0" fillId="0" borderId="0" xfId="0" applyNumberFormat="1" applyAlignment="1">
      <alignment horizontal="right" vertical="center"/>
    </xf>
    <xf numFmtId="183" fontId="0" fillId="0" borderId="0" xfId="0" applyNumberFormat="1" applyAlignment="1">
      <alignment horizontal="right" vertical="center"/>
    </xf>
    <xf numFmtId="2" fontId="0" fillId="0" borderId="0" xfId="0" applyNumberFormat="1" applyAlignment="1">
      <alignment horizontal="center" vertical="center"/>
    </xf>
    <xf numFmtId="184" fontId="0" fillId="2" borderId="0" xfId="0" applyNumberFormat="1" applyFill="1" applyAlignment="1">
      <alignment horizontal="center" vertical="center"/>
    </xf>
    <xf numFmtId="182" fontId="0" fillId="0" borderId="0" xfId="0" applyNumberFormat="1" applyAlignment="1">
      <alignment horizontal="center" vertical="center"/>
    </xf>
    <xf numFmtId="180" fontId="18" fillId="0" borderId="9" xfId="0" applyNumberFormat="1" applyFont="1" applyBorder="1" applyAlignment="1">
      <alignment horizontal="center" vertical="center" wrapText="1"/>
    </xf>
    <xf numFmtId="0" fontId="18" fillId="0" borderId="9" xfId="0" applyFont="1" applyBorder="1" applyAlignment="1">
      <alignment horizontal="center" vertical="center"/>
    </xf>
    <xf numFmtId="181" fontId="18" fillId="0" borderId="9" xfId="0" applyNumberFormat="1" applyFont="1" applyBorder="1" applyAlignment="1">
      <alignment horizontal="center" vertical="center" wrapText="1"/>
    </xf>
    <xf numFmtId="49" fontId="18" fillId="0" borderId="9" xfId="0" applyNumberFormat="1" applyFont="1" applyBorder="1" applyAlignment="1">
      <alignment horizontal="center" vertical="center"/>
    </xf>
    <xf numFmtId="1" fontId="18" fillId="0" borderId="9" xfId="0" applyNumberFormat="1" applyFont="1" applyBorder="1" applyAlignment="1">
      <alignment horizontal="center" vertical="center" wrapText="1"/>
    </xf>
    <xf numFmtId="183" fontId="18" fillId="0" borderId="9" xfId="0" applyNumberFormat="1" applyFont="1" applyBorder="1" applyAlignment="1">
      <alignment horizontal="center" vertical="center" wrapText="1"/>
    </xf>
    <xf numFmtId="0" fontId="21" fillId="0" borderId="9" xfId="0" applyFont="1" applyBorder="1" applyAlignment="1">
      <alignment horizontal="center" vertical="center" wrapText="1"/>
    </xf>
    <xf numFmtId="2" fontId="21" fillId="0" borderId="9" xfId="0" applyNumberFormat="1" applyFont="1" applyBorder="1" applyAlignment="1">
      <alignment horizontal="center" vertical="center" wrapText="1"/>
    </xf>
    <xf numFmtId="2" fontId="22" fillId="0" borderId="9" xfId="0" applyNumberFormat="1" applyFont="1" applyBorder="1" applyAlignment="1">
      <alignment horizontal="center" vertical="center" wrapText="1"/>
    </xf>
    <xf numFmtId="181" fontId="21" fillId="0" borderId="9" xfId="0" applyNumberFormat="1" applyFont="1" applyBorder="1" applyAlignment="1">
      <alignment horizontal="center" vertical="center" wrapText="1"/>
    </xf>
    <xf numFmtId="182" fontId="0" fillId="0" borderId="10" xfId="0" applyNumberFormat="1" applyBorder="1" applyAlignment="1">
      <alignment horizontal="right" vertical="center"/>
    </xf>
    <xf numFmtId="182" fontId="0" fillId="0" borderId="9" xfId="0" applyNumberFormat="1" applyBorder="1" applyAlignment="1">
      <alignment horizontal="center" vertical="center"/>
    </xf>
    <xf numFmtId="0" fontId="5" fillId="0" borderId="0" xfId="0" applyFont="1" applyAlignment="1">
      <alignment vertical="center"/>
    </xf>
    <xf numFmtId="49" fontId="0" fillId="0" borderId="9" xfId="0" applyNumberFormat="1" applyBorder="1" applyAlignment="1">
      <alignment horizontal="center" vertical="center"/>
    </xf>
    <xf numFmtId="182" fontId="0" fillId="0" borderId="9" xfId="0" applyNumberFormat="1" applyBorder="1" applyAlignment="1">
      <alignment horizontal="left" vertical="center"/>
    </xf>
    <xf numFmtId="0" fontId="2" fillId="0" borderId="0" xfId="1"/>
    <xf numFmtId="0" fontId="6" fillId="0" borderId="10"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177" fontId="25" fillId="0" borderId="14" xfId="0" applyNumberFormat="1" applyFont="1" applyBorder="1" applyAlignment="1">
      <alignment horizontal="center" vertical="center" shrinkToFit="1"/>
    </xf>
    <xf numFmtId="177" fontId="25" fillId="0" borderId="12" xfId="0" applyNumberFormat="1" applyFont="1" applyBorder="1" applyAlignment="1">
      <alignment horizontal="center" vertical="center" shrinkToFit="1"/>
    </xf>
    <xf numFmtId="177" fontId="25" fillId="0" borderId="15" xfId="0" applyNumberFormat="1" applyFont="1" applyBorder="1" applyAlignment="1">
      <alignment horizontal="center" vertical="center" shrinkToFit="1"/>
    </xf>
    <xf numFmtId="0" fontId="8" fillId="0" borderId="0" xfId="0" applyFont="1" applyAlignment="1" applyProtection="1">
      <alignment horizontal="center" vertical="center"/>
      <protection locked="0"/>
    </xf>
    <xf numFmtId="0" fontId="8" fillId="0" borderId="10" xfId="0" applyFont="1" applyBorder="1" applyAlignment="1">
      <alignment horizontal="center" vertical="center" shrinkToFit="1"/>
    </xf>
    <xf numFmtId="0" fontId="8"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3" xfId="0" applyFont="1" applyBorder="1" applyAlignment="1">
      <alignment horizontal="center" vertical="center"/>
    </xf>
    <xf numFmtId="49" fontId="8" fillId="0" borderId="10" xfId="0" applyNumberFormat="1" applyFont="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0" fontId="4" fillId="0" borderId="0" xfId="0" applyFont="1" applyAlignment="1">
      <alignment horizontal="right" vertical="center"/>
    </xf>
    <xf numFmtId="0" fontId="6" fillId="0" borderId="0" xfId="0" applyFont="1" applyAlignment="1">
      <alignment horizontal="left" vertical="center" shrinkToFit="1"/>
    </xf>
    <xf numFmtId="0" fontId="8" fillId="0" borderId="0" xfId="0" applyFont="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10" fillId="0" borderId="0" xfId="0" applyFont="1" applyAlignment="1">
      <alignment horizontal="center" vertical="top"/>
    </xf>
    <xf numFmtId="0" fontId="6" fillId="0" borderId="0" xfId="0" applyFont="1" applyAlignment="1">
      <alignment vertical="center" shrinkToFit="1"/>
    </xf>
    <xf numFmtId="0" fontId="7" fillId="0" borderId="1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6" fillId="0" borderId="22" xfId="0" applyFont="1" applyBorder="1" applyAlignment="1">
      <alignment horizontal="distributed" vertical="center" shrinkToFit="1"/>
    </xf>
    <xf numFmtId="0" fontId="6" fillId="0" borderId="1" xfId="0" applyFont="1" applyBorder="1" applyAlignment="1">
      <alignment horizontal="distributed" vertical="center" shrinkToFit="1"/>
    </xf>
    <xf numFmtId="0" fontId="6" fillId="0" borderId="3" xfId="0" applyFont="1" applyBorder="1" applyAlignment="1">
      <alignment horizontal="distributed" vertical="center" shrinkToFit="1"/>
    </xf>
    <xf numFmtId="0" fontId="8" fillId="0" borderId="1" xfId="0"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0" fontId="6" fillId="0" borderId="10" xfId="0" applyFont="1" applyBorder="1" applyAlignment="1">
      <alignment horizontal="center" vertical="center" shrinkToFit="1"/>
    </xf>
    <xf numFmtId="0" fontId="8" fillId="0" borderId="5" xfId="0" applyFont="1" applyBorder="1" applyAlignment="1" applyProtection="1">
      <alignment horizontal="center" vertical="center" shrinkToFit="1"/>
      <protection locked="0"/>
    </xf>
    <xf numFmtId="0" fontId="3"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distributed" vertical="center" shrinkToFit="1"/>
    </xf>
    <xf numFmtId="0" fontId="8" fillId="0" borderId="10" xfId="0" applyFont="1" applyBorder="1" applyAlignment="1" applyProtection="1">
      <alignment horizontal="center" vertical="center" shrinkToFit="1"/>
      <protection locked="0"/>
    </xf>
    <xf numFmtId="0" fontId="6" fillId="0" borderId="22" xfId="0" applyFont="1" applyBorder="1" applyAlignment="1">
      <alignment horizontal="distributed" vertical="center"/>
    </xf>
    <xf numFmtId="0" fontId="6" fillId="0" borderId="1" xfId="0" applyFont="1" applyBorder="1" applyAlignment="1">
      <alignment horizontal="distributed" vertical="center"/>
    </xf>
    <xf numFmtId="0" fontId="6" fillId="0" borderId="3" xfId="0" applyFont="1" applyBorder="1" applyAlignment="1">
      <alignment horizontal="distributed" vertical="center"/>
    </xf>
    <xf numFmtId="0" fontId="8" fillId="0" borderId="1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23" xfId="0" applyFont="1" applyBorder="1" applyAlignment="1">
      <alignment horizontal="distributed" vertical="center"/>
    </xf>
    <xf numFmtId="0" fontId="6" fillId="0" borderId="24" xfId="0" applyFont="1" applyBorder="1" applyAlignment="1">
      <alignment horizontal="distributed" vertical="center"/>
    </xf>
    <xf numFmtId="0" fontId="6" fillId="0" borderId="25" xfId="0" applyFont="1" applyBorder="1" applyAlignment="1">
      <alignment horizontal="distributed" vertical="center"/>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6" fillId="0" borderId="2" xfId="0" applyFont="1" applyBorder="1" applyAlignment="1">
      <alignment horizontal="distributed" vertical="center"/>
    </xf>
    <xf numFmtId="0" fontId="6" fillId="0" borderId="28" xfId="0" applyFont="1" applyBorder="1" applyAlignment="1">
      <alignment horizontal="distributed" vertical="center"/>
    </xf>
    <xf numFmtId="0" fontId="6" fillId="0" borderId="10" xfId="0" applyFont="1" applyBorder="1" applyAlignment="1">
      <alignment horizontal="distributed" vertical="center"/>
    </xf>
    <xf numFmtId="0" fontId="6" fillId="0" borderId="42" xfId="0" applyFont="1" applyBorder="1" applyAlignment="1">
      <alignment horizontal="distributed" vertical="center"/>
    </xf>
    <xf numFmtId="177" fontId="12" fillId="0" borderId="1" xfId="0" applyNumberFormat="1" applyFont="1" applyBorder="1" applyAlignment="1" applyProtection="1">
      <alignment horizontal="center" vertical="center"/>
      <protection locked="0"/>
    </xf>
    <xf numFmtId="177" fontId="12" fillId="0" borderId="44" xfId="0" applyNumberFormat="1" applyFont="1" applyBorder="1" applyAlignment="1" applyProtection="1">
      <alignment horizontal="center" vertical="center"/>
      <protection locked="0"/>
    </xf>
    <xf numFmtId="176" fontId="6" fillId="0" borderId="1" xfId="0" applyNumberFormat="1" applyFont="1" applyBorder="1" applyAlignment="1">
      <alignment horizontal="center" vertical="center"/>
    </xf>
    <xf numFmtId="176" fontId="6" fillId="0" borderId="5" xfId="0" applyNumberFormat="1" applyFont="1" applyBorder="1" applyAlignment="1">
      <alignment horizontal="center" vertical="center"/>
    </xf>
    <xf numFmtId="0" fontId="6" fillId="0" borderId="30" xfId="0" applyFont="1" applyBorder="1" applyAlignment="1">
      <alignment horizontal="distributed" vertical="center" shrinkToFit="1"/>
    </xf>
    <xf numFmtId="0" fontId="6" fillId="0" borderId="31" xfId="0" applyFont="1" applyBorder="1" applyAlignment="1">
      <alignment horizontal="distributed" vertical="center" shrinkToFit="1"/>
    </xf>
    <xf numFmtId="0" fontId="6" fillId="0" borderId="43" xfId="0" applyFont="1" applyBorder="1" applyAlignment="1">
      <alignment horizontal="distributed" vertical="center" shrinkToFit="1"/>
    </xf>
    <xf numFmtId="177" fontId="12" fillId="0" borderId="31" xfId="0" applyNumberFormat="1" applyFont="1" applyBorder="1" applyAlignment="1" applyProtection="1">
      <alignment horizontal="center" vertical="center"/>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178" fontId="12" fillId="0" borderId="44" xfId="0" applyNumberFormat="1" applyFont="1" applyBorder="1" applyAlignment="1" applyProtection="1">
      <alignment horizontal="center" vertical="center"/>
      <protection locked="0"/>
    </xf>
    <xf numFmtId="178" fontId="12" fillId="0" borderId="1" xfId="0" applyNumberFormat="1" applyFont="1" applyBorder="1" applyAlignment="1" applyProtection="1">
      <alignment horizontal="center" vertical="center"/>
      <protection locked="0"/>
    </xf>
    <xf numFmtId="178" fontId="7" fillId="0" borderId="10"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178" fontId="7" fillId="0" borderId="5" xfId="0" applyNumberFormat="1" applyFont="1" applyBorder="1" applyAlignment="1">
      <alignment horizontal="center" vertical="center" shrinkToFit="1"/>
    </xf>
    <xf numFmtId="179" fontId="3" fillId="0" borderId="10" xfId="0" applyNumberFormat="1" applyFont="1" applyBorder="1" applyAlignment="1" applyProtection="1">
      <alignment horizontal="center" vertical="center" shrinkToFit="1"/>
      <protection locked="0"/>
    </xf>
    <xf numFmtId="179" fontId="3" fillId="0" borderId="1" xfId="0" applyNumberFormat="1" applyFont="1" applyBorder="1" applyAlignment="1" applyProtection="1">
      <alignment horizontal="center" vertical="center" shrinkToFit="1"/>
      <protection locked="0"/>
    </xf>
    <xf numFmtId="179" fontId="3" fillId="0" borderId="3" xfId="0" applyNumberFormat="1" applyFont="1" applyBorder="1" applyAlignment="1" applyProtection="1">
      <alignment horizontal="center" vertical="center" shrinkToFit="1"/>
      <protection locked="0"/>
    </xf>
    <xf numFmtId="177" fontId="7" fillId="0" borderId="10" xfId="0" applyNumberFormat="1" applyFont="1" applyBorder="1" applyAlignment="1">
      <alignment horizontal="center" vertical="center" shrinkToFit="1"/>
    </xf>
    <xf numFmtId="177" fontId="7" fillId="0" borderId="1" xfId="0" applyNumberFormat="1" applyFont="1" applyBorder="1" applyAlignment="1">
      <alignment horizontal="center" vertical="center" shrinkToFit="1"/>
    </xf>
    <xf numFmtId="177" fontId="7" fillId="0" borderId="5" xfId="0" applyNumberFormat="1" applyFont="1" applyBorder="1" applyAlignment="1">
      <alignment horizontal="center" vertical="center" shrinkToFit="1"/>
    </xf>
    <xf numFmtId="0" fontId="6" fillId="0" borderId="23"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25" xfId="0" applyFont="1" applyBorder="1" applyAlignment="1">
      <alignment horizontal="left" vertical="center" wrapText="1" shrinkToFit="1"/>
    </xf>
    <xf numFmtId="177" fontId="3" fillId="0" borderId="33" xfId="0" applyNumberFormat="1" applyFont="1" applyBorder="1" applyAlignment="1">
      <alignment horizontal="center" vertical="center" shrinkToFit="1"/>
    </xf>
    <xf numFmtId="177" fontId="3" fillId="0" borderId="24" xfId="0" applyNumberFormat="1" applyFont="1" applyBorder="1" applyAlignment="1">
      <alignment horizontal="center" vertical="center" shrinkToFit="1"/>
    </xf>
    <xf numFmtId="177" fontId="3" fillId="0" borderId="25" xfId="0" applyNumberFormat="1" applyFont="1" applyBorder="1" applyAlignment="1">
      <alignment horizontal="center" vertical="center" shrinkToFit="1"/>
    </xf>
    <xf numFmtId="0" fontId="7" fillId="0" borderId="33" xfId="0" applyFont="1" applyBorder="1" applyAlignment="1">
      <alignment horizontal="center" vertical="center"/>
    </xf>
    <xf numFmtId="0" fontId="7" fillId="0" borderId="24"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7" xfId="0" applyFont="1" applyBorder="1" applyAlignment="1">
      <alignment horizontal="distributed" vertical="center" wrapText="1" shrinkToFit="1"/>
    </xf>
    <xf numFmtId="0" fontId="6" fillId="0" borderId="2" xfId="0" applyFont="1" applyBorder="1" applyAlignment="1">
      <alignment horizontal="distributed" vertical="center" wrapText="1" shrinkToFit="1"/>
    </xf>
    <xf numFmtId="0" fontId="6" fillId="0" borderId="28" xfId="0" applyFont="1" applyBorder="1" applyAlignment="1">
      <alignment horizontal="distributed" vertical="center" wrapText="1" shrinkToFit="1"/>
    </xf>
    <xf numFmtId="177" fontId="8" fillId="0" borderId="35" xfId="0" applyNumberFormat="1" applyFont="1" applyBorder="1" applyAlignment="1">
      <alignment horizontal="center" vertical="center" shrinkToFit="1"/>
    </xf>
    <xf numFmtId="177" fontId="8" fillId="0" borderId="2" xfId="0" applyNumberFormat="1" applyFont="1" applyBorder="1" applyAlignment="1">
      <alignment horizontal="center" vertical="center" shrinkToFit="1"/>
    </xf>
    <xf numFmtId="177" fontId="8" fillId="0" borderId="28" xfId="0" applyNumberFormat="1" applyFont="1" applyBorder="1" applyAlignment="1">
      <alignment horizontal="center" vertical="center" shrinkToFit="1"/>
    </xf>
    <xf numFmtId="0" fontId="6" fillId="0" borderId="22" xfId="0" applyFont="1" applyBorder="1" applyAlignment="1">
      <alignment horizontal="distributed" vertical="center" wrapText="1" shrinkToFit="1"/>
    </xf>
    <xf numFmtId="0" fontId="6" fillId="0" borderId="1" xfId="0" applyFont="1" applyBorder="1" applyAlignment="1">
      <alignment horizontal="distributed" vertical="center" wrapText="1" shrinkToFit="1"/>
    </xf>
    <xf numFmtId="0" fontId="6" fillId="0" borderId="3" xfId="0" applyFont="1" applyBorder="1" applyAlignment="1">
      <alignment horizontal="distributed" vertical="center" wrapText="1" shrinkToFit="1"/>
    </xf>
    <xf numFmtId="178" fontId="3" fillId="0" borderId="10" xfId="0" applyNumberFormat="1" applyFont="1" applyBorder="1" applyAlignment="1">
      <alignment horizontal="center" vertical="center" shrinkToFit="1"/>
    </xf>
    <xf numFmtId="178" fontId="3" fillId="0" borderId="1" xfId="0" applyNumberFormat="1" applyFont="1" applyBorder="1" applyAlignment="1">
      <alignment horizontal="center" vertical="center" shrinkToFit="1"/>
    </xf>
    <xf numFmtId="178" fontId="3" fillId="0" borderId="5" xfId="0" applyNumberFormat="1" applyFont="1" applyBorder="1" applyAlignment="1">
      <alignment horizontal="center" vertical="center" shrinkToFit="1"/>
    </xf>
    <xf numFmtId="0" fontId="6" fillId="0" borderId="36" xfId="0" applyFont="1" applyBorder="1" applyAlignment="1">
      <alignment horizontal="distributed" vertical="center" shrinkToFit="1"/>
    </xf>
    <xf numFmtId="0" fontId="6" fillId="0" borderId="37" xfId="0" applyFont="1" applyBorder="1" applyAlignment="1">
      <alignment horizontal="distributed" vertical="center" shrinkToFit="1"/>
    </xf>
    <xf numFmtId="0" fontId="6" fillId="0" borderId="38" xfId="0" applyFont="1" applyBorder="1" applyAlignment="1">
      <alignment horizontal="distributed" vertical="center" shrinkToFit="1"/>
    </xf>
    <xf numFmtId="178" fontId="5" fillId="0" borderId="39" xfId="0" applyNumberFormat="1" applyFont="1" applyBorder="1" applyAlignment="1">
      <alignment horizontal="center" vertical="center" shrinkToFit="1"/>
    </xf>
    <xf numFmtId="178" fontId="5" fillId="0" borderId="37" xfId="0" applyNumberFormat="1" applyFont="1" applyBorder="1" applyAlignment="1">
      <alignment horizontal="center" vertical="center" shrinkToFit="1"/>
    </xf>
    <xf numFmtId="178" fontId="5" fillId="0" borderId="40" xfId="0" applyNumberFormat="1" applyFont="1" applyBorder="1" applyAlignment="1">
      <alignment horizontal="center" vertical="center" shrinkToFit="1"/>
    </xf>
    <xf numFmtId="0" fontId="6" fillId="0" borderId="23" xfId="0" applyFont="1" applyBorder="1" applyAlignment="1">
      <alignment horizontal="distributed" vertical="center" shrinkToFit="1"/>
    </xf>
    <xf numFmtId="0" fontId="6" fillId="0" borderId="24" xfId="0" applyFont="1" applyBorder="1" applyAlignment="1">
      <alignment horizontal="distributed" vertical="center" shrinkToFit="1"/>
    </xf>
    <xf numFmtId="0" fontId="6" fillId="0" borderId="25" xfId="0" applyFont="1" applyBorder="1" applyAlignment="1">
      <alignment horizontal="distributed" vertical="center" shrinkToFit="1"/>
    </xf>
    <xf numFmtId="0" fontId="6" fillId="0" borderId="7" xfId="0" applyFont="1" applyBorder="1" applyAlignment="1">
      <alignment horizontal="distributed" vertical="center" shrinkToFit="1"/>
    </xf>
    <xf numFmtId="0" fontId="6" fillId="0" borderId="26" xfId="0" applyFont="1" applyBorder="1" applyAlignment="1">
      <alignment horizontal="distributed" vertical="center" shrinkToFit="1"/>
    </xf>
    <xf numFmtId="0" fontId="6" fillId="0" borderId="27" xfId="0" applyFont="1" applyBorder="1" applyAlignment="1">
      <alignment horizontal="distributed" vertical="center" shrinkToFit="1"/>
    </xf>
    <xf numFmtId="0" fontId="6" fillId="0" borderId="2" xfId="0" applyFont="1" applyBorder="1" applyAlignment="1">
      <alignment horizontal="distributed" vertical="center" shrinkToFit="1"/>
    </xf>
    <xf numFmtId="0" fontId="6" fillId="0" borderId="28" xfId="0" applyFont="1" applyBorder="1" applyAlignment="1">
      <alignment horizontal="distributed" vertical="center" shrinkToFit="1"/>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protection locked="0"/>
    </xf>
    <xf numFmtId="0" fontId="6" fillId="0" borderId="44" xfId="0" applyFont="1" applyBorder="1" applyAlignment="1" applyProtection="1">
      <alignment horizontal="center" vertical="center" shrinkToFit="1"/>
      <protection locked="0"/>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1" xfId="0" applyFont="1" applyBorder="1" applyAlignment="1" applyProtection="1">
      <alignment horizontal="center" vertical="center"/>
      <protection locked="0"/>
    </xf>
    <xf numFmtId="0" fontId="6" fillId="0" borderId="5" xfId="0" applyFont="1" applyBorder="1" applyAlignment="1">
      <alignment horizontal="center" vertical="center" shrinkToFit="1"/>
    </xf>
    <xf numFmtId="0" fontId="5" fillId="0" borderId="44" xfId="0" applyFont="1"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5" fillId="0" borderId="29" xfId="0" applyFont="1" applyBorder="1" applyAlignment="1" applyProtection="1">
      <alignment horizontal="center" vertical="center" shrinkToFit="1"/>
      <protection locked="0"/>
    </xf>
    <xf numFmtId="0" fontId="8" fillId="0" borderId="44" xfId="0" applyFont="1" applyBorder="1" applyAlignment="1">
      <alignment horizontal="center" vertical="center" shrinkToFit="1"/>
    </xf>
    <xf numFmtId="0" fontId="5" fillId="0" borderId="5" xfId="0" applyFont="1" applyBorder="1" applyAlignment="1" applyProtection="1">
      <alignment horizontal="center" vertical="center" shrinkToFit="1"/>
      <protection locked="0"/>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8" xfId="0" applyFont="1" applyBorder="1" applyAlignment="1">
      <alignment horizontal="left" vertical="center" shrinkToFit="1"/>
    </xf>
    <xf numFmtId="0" fontId="12" fillId="0" borderId="10"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49" fontId="12" fillId="0" borderId="1" xfId="0" applyNumberFormat="1" applyFont="1" applyBorder="1" applyAlignment="1" applyProtection="1">
      <alignment horizontal="center" vertical="center" shrinkToFit="1"/>
      <protection locked="0"/>
    </xf>
    <xf numFmtId="0" fontId="6" fillId="0" borderId="23" xfId="0" applyFont="1" applyBorder="1" applyAlignment="1">
      <alignment horizontal="distributed" vertical="center" wrapText="1" shrinkToFit="1"/>
    </xf>
    <xf numFmtId="0" fontId="6" fillId="0" borderId="24" xfId="0" applyFont="1" applyBorder="1" applyAlignment="1">
      <alignment horizontal="distributed" vertical="center" wrapText="1" shrinkToFit="1"/>
    </xf>
    <xf numFmtId="0" fontId="6" fillId="0" borderId="25" xfId="0" applyFont="1" applyBorder="1" applyAlignment="1">
      <alignment horizontal="distributed" vertical="center" wrapText="1" shrinkToFit="1"/>
    </xf>
    <xf numFmtId="0" fontId="6" fillId="0" borderId="7" xfId="0" applyFont="1" applyBorder="1" applyAlignment="1">
      <alignment horizontal="distributed" vertical="center" wrapText="1" shrinkToFit="1"/>
    </xf>
    <xf numFmtId="0" fontId="6" fillId="0" borderId="0" xfId="0" applyFont="1" applyAlignment="1">
      <alignment horizontal="distributed" vertical="center" wrapText="1" shrinkToFit="1"/>
    </xf>
    <xf numFmtId="0" fontId="6" fillId="0" borderId="26" xfId="0" applyFont="1" applyBorder="1" applyAlignment="1">
      <alignment horizontal="distributed" vertical="center" wrapText="1" shrinkToFit="1"/>
    </xf>
    <xf numFmtId="0" fontId="6" fillId="0" borderId="0" xfId="0" applyFont="1" applyAlignment="1">
      <alignment horizontal="center" wrapText="1"/>
    </xf>
    <xf numFmtId="0" fontId="4" fillId="0" borderId="0" xfId="0" applyFont="1" applyAlignment="1">
      <alignment horizontal="left" vertical="center" wrapTex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0" xfId="0" applyFont="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10" fillId="0" borderId="41" xfId="0" applyFont="1" applyBorder="1" applyAlignment="1">
      <alignment horizontal="center" vertical="center" wrapText="1"/>
    </xf>
    <xf numFmtId="0" fontId="6" fillId="0" borderId="0" xfId="0" applyFont="1" applyAlignment="1" applyProtection="1">
      <alignment horizontal="justify" vertical="top" wrapText="1" shrinkToFit="1"/>
      <protection locked="0"/>
    </xf>
    <xf numFmtId="0" fontId="6" fillId="0" borderId="16" xfId="0" applyFont="1" applyBorder="1" applyAlignment="1" applyProtection="1">
      <alignment horizontal="justify" vertical="top" wrapText="1" shrinkToFit="1"/>
      <protection locked="0"/>
    </xf>
    <xf numFmtId="0" fontId="6" fillId="0" borderId="17" xfId="0" applyFont="1" applyBorder="1" applyAlignment="1" applyProtection="1">
      <alignment horizontal="justify" vertical="top" wrapText="1" shrinkToFit="1"/>
      <protection locked="0"/>
    </xf>
    <xf numFmtId="0" fontId="6" fillId="0" borderId="18" xfId="0" applyFont="1" applyBorder="1" applyAlignment="1" applyProtection="1">
      <alignment horizontal="justify" vertical="top" wrapText="1" shrinkToFit="1"/>
      <protection locked="0"/>
    </xf>
    <xf numFmtId="0" fontId="8" fillId="0" borderId="0" xfId="0" applyFont="1" applyAlignment="1">
      <alignment horizontal="center" vertical="center"/>
    </xf>
    <xf numFmtId="0" fontId="8" fillId="0" borderId="0" xfId="0" applyFont="1" applyAlignment="1">
      <alignment horizontal="center" vertical="center" shrinkToFit="1"/>
    </xf>
    <xf numFmtId="0" fontId="8" fillId="0" borderId="2" xfId="0" applyFont="1" applyBorder="1" applyAlignment="1">
      <alignment horizontal="center" vertical="center" shrinkToFit="1"/>
    </xf>
    <xf numFmtId="182" fontId="18" fillId="0" borderId="10" xfId="0" applyNumberFormat="1" applyFont="1" applyBorder="1" applyAlignment="1">
      <alignment horizontal="center" vertical="center" wrapText="1"/>
    </xf>
    <xf numFmtId="182" fontId="18" fillId="0" borderId="3" xfId="0" applyNumberFormat="1" applyFont="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pattFill prst="pct50">
          <a:fgClr>
            <a:srgbClr val="000000"/>
          </a:fgClr>
          <a:bgClr>
            <a:srgbClr val="FFFFFF"/>
          </a:bgClr>
        </a:pattFill>
        <a:ln w="9525" cap="flat" cmpd="sng" algn="ctr">
          <a:pattFill prst="pct50">
            <a:fgClr>
              <a:srgbClr val="000000"/>
            </a:fgClr>
            <a:bgClr>
              <a:srgbClr val="FFFFFF"/>
            </a:bgClr>
          </a:patt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pattFill prst="pct50">
          <a:fgClr>
            <a:srgbClr val="000000"/>
          </a:fgClr>
          <a:bgClr>
            <a:srgbClr val="FFFFFF"/>
          </a:bgClr>
        </a:pattFill>
        <a:ln w="9525" cap="flat" cmpd="sng" algn="ctr">
          <a:pattFill prst="pct50">
            <a:fgClr>
              <a:srgbClr val="000000"/>
            </a:fgClr>
            <a:bgClr>
              <a:srgbClr val="FFFFFF"/>
            </a:bgClr>
          </a:patt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54"/>
  <sheetViews>
    <sheetView tabSelected="1" view="pageBreakPreview" zoomScale="85" zoomScaleNormal="85" zoomScaleSheetLayoutView="85" workbookViewId="0">
      <selection activeCell="Z3" sqref="Z3:AC3"/>
    </sheetView>
  </sheetViews>
  <sheetFormatPr defaultColWidth="9" defaultRowHeight="13.5"/>
  <cols>
    <col min="1" max="1" width="6.125" style="1" customWidth="1"/>
    <col min="2" max="25" width="2.5" style="1" customWidth="1"/>
    <col min="26" max="26" width="4.875" style="1" customWidth="1"/>
    <col min="27" max="27" width="2.5" style="1" customWidth="1"/>
    <col min="28" max="28" width="3.25" style="1" customWidth="1"/>
    <col min="29" max="35" width="2.5" style="1" customWidth="1"/>
    <col min="36" max="36" width="3.25" style="1" customWidth="1"/>
    <col min="37" max="37" width="2.625" style="1" customWidth="1"/>
    <col min="38" max="46" width="9" style="1" hidden="1" customWidth="1"/>
    <col min="47" max="51" width="9" style="34" hidden="1" customWidth="1"/>
    <col min="52" max="52" width="5.125" style="34" hidden="1" customWidth="1"/>
    <col min="53" max="54" width="9" style="34" hidden="1" customWidth="1"/>
    <col min="55" max="56" width="9" style="1" hidden="1" customWidth="1"/>
    <col min="57" max="57" width="9" style="1" customWidth="1"/>
    <col min="58" max="16384" width="9" style="1"/>
  </cols>
  <sheetData>
    <row r="1" spans="1:48" ht="20.100000000000001" customHeight="1">
      <c r="B1" s="73" t="s">
        <v>111</v>
      </c>
    </row>
    <row r="2" spans="1:48" ht="27" customHeight="1">
      <c r="C2" s="3"/>
      <c r="E2" s="3"/>
      <c r="F2" s="110" t="s">
        <v>67</v>
      </c>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1"/>
      <c r="AH2" s="111"/>
      <c r="AI2" s="111"/>
      <c r="AJ2" s="111"/>
      <c r="AM2" s="3"/>
    </row>
    <row r="3" spans="1:48" ht="22.5" customHeight="1">
      <c r="P3" s="110"/>
      <c r="Q3" s="110"/>
      <c r="R3" s="110"/>
      <c r="S3" s="110"/>
      <c r="T3" s="110"/>
      <c r="U3" s="110"/>
      <c r="W3" s="94" t="s">
        <v>79</v>
      </c>
      <c r="X3" s="94"/>
      <c r="Y3" s="94"/>
      <c r="Z3" s="87"/>
      <c r="AA3" s="87"/>
      <c r="AB3" s="87"/>
      <c r="AC3" s="87"/>
      <c r="AD3" s="7" t="s">
        <v>0</v>
      </c>
      <c r="AE3" s="87"/>
      <c r="AF3" s="87"/>
      <c r="AG3" s="7" t="s">
        <v>1</v>
      </c>
      <c r="AH3" s="87"/>
      <c r="AI3" s="87"/>
      <c r="AJ3" s="7" t="s">
        <v>8</v>
      </c>
      <c r="AM3" s="4"/>
    </row>
    <row r="4" spans="1:48" ht="13.5" customHeight="1">
      <c r="C4" s="112" t="s">
        <v>4</v>
      </c>
      <c r="D4" s="112"/>
      <c r="E4" s="112"/>
      <c r="F4" s="112"/>
      <c r="G4" s="96"/>
      <c r="H4" s="96"/>
      <c r="I4" s="96"/>
      <c r="J4" s="96"/>
      <c r="K4" s="96"/>
      <c r="L4" s="96"/>
      <c r="M4" s="96"/>
      <c r="N4" s="96"/>
      <c r="O4" s="112" t="s">
        <v>5</v>
      </c>
      <c r="P4" s="112"/>
      <c r="Q4" s="112"/>
      <c r="R4" s="112"/>
      <c r="Z4" s="98"/>
      <c r="AA4" s="98"/>
      <c r="AB4" s="98"/>
      <c r="AC4" s="98"/>
    </row>
    <row r="5" spans="1:48" ht="15.75" customHeight="1">
      <c r="C5" s="112"/>
      <c r="D5" s="112"/>
      <c r="E5" s="112"/>
      <c r="F5" s="112"/>
      <c r="G5" s="96"/>
      <c r="H5" s="96"/>
      <c r="I5" s="96"/>
      <c r="J5" s="96"/>
      <c r="K5" s="96"/>
      <c r="L5" s="96"/>
      <c r="M5" s="96"/>
      <c r="N5" s="96"/>
      <c r="O5" s="112"/>
      <c r="P5" s="112"/>
      <c r="Q5" s="112"/>
      <c r="R5" s="112"/>
      <c r="W5" s="2"/>
      <c r="X5" s="2"/>
      <c r="Y5" s="113" t="s">
        <v>6</v>
      </c>
      <c r="Z5" s="113"/>
      <c r="AA5" s="113"/>
      <c r="AB5" s="113"/>
      <c r="AC5" s="113"/>
      <c r="AD5" s="113"/>
      <c r="AE5" s="113"/>
      <c r="AF5" s="113"/>
      <c r="AG5" s="113"/>
      <c r="AH5" s="113"/>
      <c r="AI5" s="2"/>
      <c r="AJ5" s="2"/>
    </row>
    <row r="6" spans="1:48" ht="7.5" customHeight="1"/>
    <row r="7" spans="1:48" ht="13.5" customHeight="1">
      <c r="U7" s="95" t="s">
        <v>7</v>
      </c>
      <c r="V7" s="95"/>
      <c r="W7" s="95"/>
      <c r="X7" s="95"/>
      <c r="Y7" s="95"/>
      <c r="Z7" s="96"/>
      <c r="AA7" s="96"/>
      <c r="AB7" s="96"/>
      <c r="AC7" s="96"/>
      <c r="AD7" s="96"/>
      <c r="AE7" s="96"/>
      <c r="AF7" s="96"/>
      <c r="AG7" s="96"/>
      <c r="AH7" s="96"/>
      <c r="AI7" s="99"/>
      <c r="AJ7" s="99"/>
    </row>
    <row r="8" spans="1:48" ht="12" customHeight="1">
      <c r="U8" s="95"/>
      <c r="V8" s="95"/>
      <c r="W8" s="95"/>
      <c r="X8" s="95"/>
      <c r="Y8" s="95"/>
      <c r="Z8" s="97"/>
      <c r="AA8" s="97"/>
      <c r="AB8" s="97"/>
      <c r="AC8" s="97"/>
      <c r="AD8" s="97"/>
      <c r="AE8" s="97"/>
      <c r="AF8" s="97"/>
      <c r="AG8" s="97"/>
      <c r="AH8" s="97"/>
      <c r="AI8" s="99"/>
      <c r="AJ8" s="99"/>
    </row>
    <row r="9" spans="1:48" ht="7.5" customHeight="1" thickBot="1">
      <c r="V9" s="12"/>
      <c r="W9" s="12"/>
      <c r="X9" s="12"/>
      <c r="Y9" s="12"/>
      <c r="AA9" s="22"/>
      <c r="AB9" s="22"/>
      <c r="AC9" s="22"/>
      <c r="AD9" s="22"/>
      <c r="AE9" s="22"/>
      <c r="AF9" s="22"/>
      <c r="AG9" s="22"/>
      <c r="AH9" s="22"/>
      <c r="AI9" s="12"/>
      <c r="AJ9" s="12"/>
      <c r="AM9" s="76" t="s">
        <v>114</v>
      </c>
    </row>
    <row r="10" spans="1:48" ht="20.100000000000001" customHeight="1">
      <c r="B10" s="100" t="s">
        <v>118</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2"/>
      <c r="AM10" s="76" t="s">
        <v>115</v>
      </c>
      <c r="AU10" s="34" t="str">
        <f>TEXT(P12,"0#")</f>
        <v>0</v>
      </c>
    </row>
    <row r="11" spans="1:48" ht="20.100000000000001" customHeight="1">
      <c r="B11" s="103" t="s">
        <v>68</v>
      </c>
      <c r="C11" s="104"/>
      <c r="D11" s="104"/>
      <c r="E11" s="104"/>
      <c r="F11" s="104"/>
      <c r="G11" s="104"/>
      <c r="H11" s="104"/>
      <c r="I11" s="105"/>
      <c r="J11" s="88" t="str">
        <f>IF(Z3="","",Z3)</f>
        <v/>
      </c>
      <c r="K11" s="89"/>
      <c r="L11" s="89"/>
      <c r="M11" s="89"/>
      <c r="N11" s="89"/>
      <c r="O11" s="90" t="s">
        <v>0</v>
      </c>
      <c r="P11" s="90"/>
      <c r="Q11" s="106"/>
      <c r="R11" s="106"/>
      <c r="S11" s="79" t="s">
        <v>1</v>
      </c>
      <c r="T11" s="79"/>
      <c r="U11" s="106"/>
      <c r="V11" s="106"/>
      <c r="W11" s="79" t="s">
        <v>24</v>
      </c>
      <c r="X11" s="79"/>
      <c r="Y11" s="8" t="s">
        <v>20</v>
      </c>
      <c r="Z11" s="107"/>
      <c r="AA11" s="107"/>
      <c r="AB11" s="13" t="s">
        <v>21</v>
      </c>
      <c r="AC11" s="108" t="s">
        <v>18</v>
      </c>
      <c r="AD11" s="79"/>
      <c r="AE11" s="79"/>
      <c r="AF11" s="106"/>
      <c r="AG11" s="106"/>
      <c r="AH11" s="106"/>
      <c r="AI11" s="106"/>
      <c r="AJ11" s="109"/>
      <c r="AM11" s="76" t="s">
        <v>116</v>
      </c>
      <c r="AR11" s="1">
        <f>G4</f>
        <v>0</v>
      </c>
      <c r="AT11" s="1" t="s">
        <v>89</v>
      </c>
      <c r="AU11" s="35" t="str">
        <f>Q11&amp;AT11&amp;U11</f>
        <v>/</v>
      </c>
      <c r="AV11" s="35">
        <f>AF11</f>
        <v>0</v>
      </c>
    </row>
    <row r="12" spans="1:48" ht="20.100000000000001" customHeight="1">
      <c r="B12" s="103" t="s">
        <v>28</v>
      </c>
      <c r="C12" s="104"/>
      <c r="D12" s="104"/>
      <c r="E12" s="104"/>
      <c r="F12" s="104"/>
      <c r="G12" s="104"/>
      <c r="H12" s="104"/>
      <c r="I12" s="105"/>
      <c r="J12" s="114"/>
      <c r="K12" s="106"/>
      <c r="L12" s="106"/>
      <c r="M12" s="79" t="s">
        <v>2</v>
      </c>
      <c r="N12" s="79"/>
      <c r="O12" s="80"/>
      <c r="P12" s="114"/>
      <c r="Q12" s="106"/>
      <c r="R12" s="106"/>
      <c r="S12" s="79" t="s">
        <v>3</v>
      </c>
      <c r="T12" s="79"/>
      <c r="U12" s="80"/>
      <c r="V12" s="15"/>
      <c r="W12" s="15"/>
      <c r="X12" s="15"/>
      <c r="Y12" s="15"/>
      <c r="Z12" s="15"/>
      <c r="AA12" s="27"/>
      <c r="AB12" s="27"/>
      <c r="AC12" s="27"/>
      <c r="AD12" s="8"/>
      <c r="AE12" s="8"/>
      <c r="AF12" s="8"/>
      <c r="AG12" s="8"/>
      <c r="AH12" s="8"/>
      <c r="AI12" s="8"/>
      <c r="AJ12" s="21"/>
      <c r="AM12" s="76" t="s">
        <v>117</v>
      </c>
      <c r="AT12" s="1" t="s">
        <v>90</v>
      </c>
      <c r="AU12" s="35" t="str">
        <f>J12&amp;AT12&amp;AU10</f>
        <v>:0</v>
      </c>
    </row>
    <row r="13" spans="1:48" ht="20.100000000000001" customHeight="1">
      <c r="B13" s="115" t="s">
        <v>29</v>
      </c>
      <c r="C13" s="116"/>
      <c r="D13" s="116"/>
      <c r="E13" s="116"/>
      <c r="F13" s="116"/>
      <c r="G13" s="116"/>
      <c r="H13" s="116"/>
      <c r="I13" s="117"/>
      <c r="J13" s="118"/>
      <c r="K13" s="119"/>
      <c r="L13" s="119"/>
      <c r="M13" s="119"/>
      <c r="N13" s="119"/>
      <c r="O13" s="119"/>
      <c r="P13" s="90" t="s">
        <v>30</v>
      </c>
      <c r="Q13" s="90"/>
      <c r="R13" s="90"/>
      <c r="S13" s="90"/>
      <c r="T13" s="91"/>
      <c r="U13" s="118"/>
      <c r="V13" s="119"/>
      <c r="W13" s="119"/>
      <c r="X13" s="90" t="s">
        <v>9</v>
      </c>
      <c r="Y13" s="90"/>
      <c r="Z13" s="91"/>
      <c r="AA13" s="92"/>
      <c r="AB13" s="93"/>
      <c r="AC13" s="93"/>
      <c r="AD13" s="93"/>
      <c r="AE13" s="93"/>
      <c r="AF13" s="93"/>
      <c r="AG13" s="93"/>
      <c r="AH13" s="90" t="s">
        <v>31</v>
      </c>
      <c r="AI13" s="90"/>
      <c r="AJ13" s="120"/>
      <c r="AU13" s="36">
        <f>AA13</f>
        <v>0</v>
      </c>
    </row>
    <row r="14" spans="1:48" ht="20.100000000000001" customHeight="1">
      <c r="A14" s="5"/>
      <c r="B14" s="121" t="s">
        <v>32</v>
      </c>
      <c r="C14" s="122"/>
      <c r="D14" s="122"/>
      <c r="E14" s="122"/>
      <c r="F14" s="122"/>
      <c r="G14" s="122"/>
      <c r="H14" s="122"/>
      <c r="I14" s="123"/>
      <c r="J14" s="130" t="s">
        <v>10</v>
      </c>
      <c r="K14" s="116"/>
      <c r="L14" s="116"/>
      <c r="M14" s="116"/>
      <c r="N14" s="116"/>
      <c r="O14" s="116"/>
      <c r="P14" s="116"/>
      <c r="Q14" s="131"/>
      <c r="R14" s="132"/>
      <c r="S14" s="132"/>
      <c r="T14" s="132"/>
      <c r="U14" s="90" t="s">
        <v>22</v>
      </c>
      <c r="V14" s="90"/>
      <c r="W14" s="91"/>
      <c r="X14" s="130" t="s">
        <v>11</v>
      </c>
      <c r="Y14" s="116"/>
      <c r="Z14" s="116"/>
      <c r="AA14" s="116"/>
      <c r="AB14" s="116"/>
      <c r="AC14" s="116"/>
      <c r="AD14" s="116"/>
      <c r="AE14" s="133"/>
      <c r="AF14" s="132"/>
      <c r="AG14" s="132"/>
      <c r="AH14" s="134" t="s">
        <v>23</v>
      </c>
      <c r="AI14" s="134"/>
      <c r="AJ14" s="135"/>
      <c r="AU14" s="37">
        <f>R14</f>
        <v>0</v>
      </c>
      <c r="AV14" s="37">
        <f>AE14</f>
        <v>0</v>
      </c>
    </row>
    <row r="15" spans="1:48" ht="20.100000000000001" customHeight="1">
      <c r="B15" s="124"/>
      <c r="C15" s="125"/>
      <c r="D15" s="125"/>
      <c r="E15" s="125"/>
      <c r="F15" s="125"/>
      <c r="G15" s="125"/>
      <c r="H15" s="125"/>
      <c r="I15" s="126"/>
      <c r="J15" s="136" t="s">
        <v>149</v>
      </c>
      <c r="K15" s="137"/>
      <c r="L15" s="137"/>
      <c r="M15" s="137"/>
      <c r="N15" s="137"/>
      <c r="O15" s="137"/>
      <c r="P15" s="137"/>
      <c r="Q15" s="138"/>
      <c r="R15" s="139"/>
      <c r="S15" s="139"/>
      <c r="T15" s="139"/>
      <c r="U15" s="140" t="s">
        <v>22</v>
      </c>
      <c r="V15" s="140"/>
      <c r="W15" s="141"/>
      <c r="X15" s="130" t="s">
        <v>26</v>
      </c>
      <c r="Y15" s="116"/>
      <c r="Z15" s="116"/>
      <c r="AA15" s="116"/>
      <c r="AB15" s="116"/>
      <c r="AC15" s="116"/>
      <c r="AD15" s="116"/>
      <c r="AE15" s="133"/>
      <c r="AF15" s="132"/>
      <c r="AG15" s="132"/>
      <c r="AH15" s="134" t="s">
        <v>23</v>
      </c>
      <c r="AI15" s="134"/>
      <c r="AJ15" s="135"/>
      <c r="AU15" s="37">
        <f>R15</f>
        <v>0</v>
      </c>
      <c r="AV15" s="37">
        <f>AE15</f>
        <v>0</v>
      </c>
    </row>
    <row r="16" spans="1:48" ht="20.100000000000001" customHeight="1">
      <c r="B16" s="127"/>
      <c r="C16" s="128"/>
      <c r="D16" s="128"/>
      <c r="E16" s="128"/>
      <c r="F16" s="128"/>
      <c r="G16" s="128"/>
      <c r="H16" s="128"/>
      <c r="I16" s="129"/>
      <c r="J16" s="81" t="s">
        <v>110</v>
      </c>
      <c r="K16" s="82"/>
      <c r="L16" s="82"/>
      <c r="M16" s="82"/>
      <c r="N16" s="82"/>
      <c r="O16" s="82"/>
      <c r="P16" s="82"/>
      <c r="Q16" s="82"/>
      <c r="R16" s="82"/>
      <c r="S16" s="83"/>
      <c r="T16" s="84" t="str">
        <f>IF(R15="","",IF(AND(R15&gt;=17,R15&lt;=28),"基準に適合","基準に不適合"))</f>
        <v/>
      </c>
      <c r="U16" s="85"/>
      <c r="V16" s="85"/>
      <c r="W16" s="86"/>
      <c r="X16" s="130" t="s">
        <v>33</v>
      </c>
      <c r="Y16" s="116"/>
      <c r="Z16" s="116"/>
      <c r="AA16" s="116"/>
      <c r="AB16" s="116"/>
      <c r="AC16" s="116"/>
      <c r="AD16" s="116"/>
      <c r="AE16" s="142"/>
      <c r="AF16" s="143"/>
      <c r="AG16" s="143"/>
      <c r="AH16" s="134" t="s">
        <v>120</v>
      </c>
      <c r="AI16" s="134"/>
      <c r="AJ16" s="135"/>
      <c r="AV16" s="38">
        <f>AE16</f>
        <v>0</v>
      </c>
    </row>
    <row r="17" spans="2:51" ht="20.100000000000001" customHeight="1">
      <c r="B17" s="103" t="s">
        <v>34</v>
      </c>
      <c r="C17" s="104"/>
      <c r="D17" s="104"/>
      <c r="E17" s="104"/>
      <c r="F17" s="104"/>
      <c r="G17" s="104"/>
      <c r="H17" s="104"/>
      <c r="I17" s="105"/>
      <c r="J17" s="144" t="s">
        <v>35</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row>
    <row r="18" spans="2:51" ht="20.100000000000001" customHeight="1">
      <c r="B18" s="103" t="s">
        <v>57</v>
      </c>
      <c r="C18" s="104"/>
      <c r="D18" s="104"/>
      <c r="E18" s="104"/>
      <c r="F18" s="104"/>
      <c r="G18" s="104"/>
      <c r="H18" s="104"/>
      <c r="I18" s="105"/>
      <c r="J18" s="147"/>
      <c r="K18" s="148"/>
      <c r="L18" s="148"/>
      <c r="M18" s="148"/>
      <c r="N18" s="148"/>
      <c r="O18" s="148"/>
      <c r="P18" s="148"/>
      <c r="Q18" s="148"/>
      <c r="R18" s="148"/>
      <c r="S18" s="148"/>
      <c r="T18" s="148"/>
      <c r="U18" s="148"/>
      <c r="V18" s="148"/>
      <c r="W18" s="148"/>
      <c r="X18" s="148"/>
      <c r="Y18" s="148"/>
      <c r="Z18" s="148"/>
      <c r="AA18" s="148"/>
      <c r="AB18" s="148"/>
      <c r="AC18" s="148"/>
      <c r="AD18" s="149"/>
      <c r="AE18" s="150" t="s">
        <v>119</v>
      </c>
      <c r="AF18" s="151"/>
      <c r="AG18" s="151"/>
      <c r="AH18" s="151"/>
      <c r="AI18" s="151"/>
      <c r="AJ18" s="152"/>
    </row>
    <row r="19" spans="2:51" ht="27.6" customHeight="1">
      <c r="B19" s="153" t="s">
        <v>61</v>
      </c>
      <c r="C19" s="154"/>
      <c r="D19" s="154"/>
      <c r="E19" s="154"/>
      <c r="F19" s="154"/>
      <c r="G19" s="154"/>
      <c r="H19" s="154"/>
      <c r="I19" s="155"/>
      <c r="J19" s="156" t="str">
        <f>IF(J18="","",J18*30.03/22.4*273/(273+R15)*1000)</f>
        <v/>
      </c>
      <c r="K19" s="157"/>
      <c r="L19" s="157"/>
      <c r="M19" s="157"/>
      <c r="N19" s="157"/>
      <c r="O19" s="157"/>
      <c r="P19" s="157"/>
      <c r="Q19" s="157"/>
      <c r="R19" s="157"/>
      <c r="S19" s="157"/>
      <c r="T19" s="157"/>
      <c r="U19" s="157"/>
      <c r="V19" s="157"/>
      <c r="W19" s="157"/>
      <c r="X19" s="157"/>
      <c r="Y19" s="157"/>
      <c r="Z19" s="157"/>
      <c r="AA19" s="157"/>
      <c r="AB19" s="157"/>
      <c r="AC19" s="157"/>
      <c r="AD19" s="158"/>
      <c r="AE19" s="159" t="s">
        <v>121</v>
      </c>
      <c r="AF19" s="160"/>
      <c r="AG19" s="160"/>
      <c r="AH19" s="160"/>
      <c r="AI19" s="160"/>
      <c r="AJ19" s="161"/>
      <c r="AU19" s="37" t="str">
        <f>IF(NOT(J20=""),"検出限界未満",J19)</f>
        <v/>
      </c>
    </row>
    <row r="20" spans="2:51" ht="23.25" customHeight="1">
      <c r="B20" s="165" t="s">
        <v>62</v>
      </c>
      <c r="C20" s="166"/>
      <c r="D20" s="166"/>
      <c r="E20" s="166"/>
      <c r="F20" s="166"/>
      <c r="G20" s="166"/>
      <c r="H20" s="166"/>
      <c r="I20" s="167"/>
      <c r="J20" s="168" t="str">
        <f>IF(J19&gt;12.49,"","検出限界(12.5μg/㎥)未満")</f>
        <v/>
      </c>
      <c r="K20" s="169"/>
      <c r="L20" s="169"/>
      <c r="M20" s="169"/>
      <c r="N20" s="169"/>
      <c r="O20" s="169"/>
      <c r="P20" s="169"/>
      <c r="Q20" s="169"/>
      <c r="R20" s="169"/>
      <c r="S20" s="169"/>
      <c r="T20" s="169"/>
      <c r="U20" s="169"/>
      <c r="V20" s="169"/>
      <c r="W20" s="169"/>
      <c r="X20" s="169"/>
      <c r="Y20" s="169"/>
      <c r="Z20" s="169"/>
      <c r="AA20" s="169"/>
      <c r="AB20" s="169"/>
      <c r="AC20" s="169"/>
      <c r="AD20" s="170"/>
      <c r="AE20" s="162"/>
      <c r="AF20" s="163"/>
      <c r="AG20" s="163"/>
      <c r="AH20" s="163"/>
      <c r="AI20" s="163"/>
      <c r="AJ20" s="164"/>
    </row>
    <row r="21" spans="2:51" ht="24" customHeight="1">
      <c r="B21" s="171" t="s">
        <v>36</v>
      </c>
      <c r="C21" s="172"/>
      <c r="D21" s="172"/>
      <c r="E21" s="172"/>
      <c r="F21" s="172"/>
      <c r="G21" s="172"/>
      <c r="H21" s="172"/>
      <c r="I21" s="173"/>
      <c r="J21" s="174" t="str">
        <f>IF(J18="","",IF(J19&lt;100,"適合","不適合"))</f>
        <v/>
      </c>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c r="AK21" s="5"/>
      <c r="AU21" s="38" t="str">
        <f>J21</f>
        <v/>
      </c>
    </row>
    <row r="22" spans="2:51" ht="24" customHeight="1" thickBot="1">
      <c r="B22" s="177" t="s">
        <v>37</v>
      </c>
      <c r="C22" s="178"/>
      <c r="D22" s="178"/>
      <c r="E22" s="178"/>
      <c r="F22" s="178"/>
      <c r="G22" s="178"/>
      <c r="H22" s="178"/>
      <c r="I22" s="179"/>
      <c r="J22" s="180" t="s">
        <v>122</v>
      </c>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2"/>
    </row>
    <row r="23" spans="2:51" ht="8.25" customHeight="1" thickBot="1">
      <c r="B23" s="9"/>
      <c r="C23" s="10"/>
      <c r="D23" s="10"/>
      <c r="E23" s="10"/>
      <c r="F23" s="10"/>
      <c r="G23" s="10"/>
      <c r="H23" s="10"/>
      <c r="I23" s="10"/>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2:51" ht="20.100000000000001" customHeight="1">
      <c r="B24" s="100" t="s">
        <v>60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2"/>
    </row>
    <row r="25" spans="2:51" ht="20.100000000000001" customHeight="1">
      <c r="B25" s="183" t="s">
        <v>38</v>
      </c>
      <c r="C25" s="184"/>
      <c r="D25" s="184"/>
      <c r="E25" s="184"/>
      <c r="F25" s="184"/>
      <c r="G25" s="184"/>
      <c r="H25" s="184"/>
      <c r="I25" s="185"/>
      <c r="J25" s="191"/>
      <c r="K25" s="192"/>
      <c r="L25" s="79" t="s">
        <v>80</v>
      </c>
      <c r="M25" s="80"/>
      <c r="N25" s="77"/>
      <c r="O25" s="78"/>
      <c r="P25" s="79" t="s">
        <v>81</v>
      </c>
      <c r="Q25" s="79"/>
      <c r="R25" s="79"/>
      <c r="S25" s="79"/>
      <c r="T25" s="80"/>
      <c r="U25" s="77"/>
      <c r="V25" s="78"/>
      <c r="W25" s="79" t="s">
        <v>82</v>
      </c>
      <c r="X25" s="79"/>
      <c r="Y25" s="80"/>
      <c r="Z25" s="77"/>
      <c r="AA25" s="78"/>
      <c r="AB25" s="79" t="s">
        <v>74</v>
      </c>
      <c r="AC25" s="79"/>
      <c r="AD25" s="15" t="s">
        <v>83</v>
      </c>
      <c r="AE25" s="193"/>
      <c r="AF25" s="193"/>
      <c r="AG25" s="193"/>
      <c r="AH25" s="193"/>
      <c r="AI25" s="193"/>
      <c r="AJ25" s="31" t="s">
        <v>84</v>
      </c>
      <c r="AM25" s="28" t="s">
        <v>59</v>
      </c>
    </row>
    <row r="26" spans="2:51" ht="20.100000000000001" customHeight="1">
      <c r="B26" s="186"/>
      <c r="C26" s="113"/>
      <c r="D26" s="113"/>
      <c r="E26" s="113"/>
      <c r="F26" s="113"/>
      <c r="G26" s="113"/>
      <c r="H26" s="113"/>
      <c r="I26" s="187"/>
      <c r="J26" s="108" t="s">
        <v>39</v>
      </c>
      <c r="K26" s="79"/>
      <c r="L26" s="80"/>
      <c r="M26" s="77"/>
      <c r="N26" s="78"/>
      <c r="O26" s="79" t="s">
        <v>19</v>
      </c>
      <c r="P26" s="79"/>
      <c r="Q26" s="18" t="s">
        <v>20</v>
      </c>
      <c r="R26" s="78"/>
      <c r="S26" s="78"/>
      <c r="T26" s="79" t="s">
        <v>12</v>
      </c>
      <c r="U26" s="79"/>
      <c r="V26" s="194"/>
      <c r="W26" s="194"/>
      <c r="X26" s="79" t="s">
        <v>13</v>
      </c>
      <c r="Y26" s="79"/>
      <c r="Z26" s="18" t="s">
        <v>21</v>
      </c>
      <c r="AA26" s="18"/>
      <c r="AB26" s="195"/>
      <c r="AC26" s="78"/>
      <c r="AD26" s="79" t="s">
        <v>27</v>
      </c>
      <c r="AE26" s="79"/>
      <c r="AF26" s="18"/>
      <c r="AG26" s="18"/>
      <c r="AH26" s="18"/>
      <c r="AI26" s="18"/>
      <c r="AJ26" s="19"/>
      <c r="AM26" s="29" t="s">
        <v>58</v>
      </c>
      <c r="AU26" s="34" t="str">
        <f>IF(NOT(M26=""),"有",AX26)</f>
        <v>選択してください</v>
      </c>
      <c r="AV26" s="34" t="str">
        <f>IF(NOT(R26=""),T26,AW26)</f>
        <v/>
      </c>
      <c r="AW26" s="34" t="str">
        <f>IF(NOT(V26=""),X26,"")</f>
        <v/>
      </c>
      <c r="AX26" s="34" t="str">
        <f>IF(NOT(AB26=""),"無","選択してください")</f>
        <v>選択してください</v>
      </c>
      <c r="AY26" s="35" t="str">
        <f>AU26&amp;AV26</f>
        <v>選択してください</v>
      </c>
    </row>
    <row r="27" spans="2:51" ht="20.100000000000001" customHeight="1">
      <c r="B27" s="188"/>
      <c r="C27" s="189"/>
      <c r="D27" s="189"/>
      <c r="E27" s="189"/>
      <c r="F27" s="189"/>
      <c r="G27" s="189"/>
      <c r="H27" s="189"/>
      <c r="I27" s="190"/>
      <c r="J27" s="196" t="s">
        <v>40</v>
      </c>
      <c r="K27" s="197"/>
      <c r="L27" s="198"/>
      <c r="M27" s="77"/>
      <c r="N27" s="78"/>
      <c r="O27" s="79" t="s">
        <v>19</v>
      </c>
      <c r="P27" s="79"/>
      <c r="Q27" s="15" t="s">
        <v>20</v>
      </c>
      <c r="R27" s="78"/>
      <c r="S27" s="78"/>
      <c r="T27" s="79" t="s">
        <v>12</v>
      </c>
      <c r="U27" s="79"/>
      <c r="V27" s="199"/>
      <c r="W27" s="199"/>
      <c r="X27" s="79" t="s">
        <v>13</v>
      </c>
      <c r="Y27" s="79"/>
      <c r="Z27" s="15" t="s">
        <v>21</v>
      </c>
      <c r="AA27" s="15"/>
      <c r="AB27" s="195"/>
      <c r="AC27" s="78"/>
      <c r="AD27" s="79" t="s">
        <v>27</v>
      </c>
      <c r="AE27" s="79"/>
      <c r="AF27" s="16"/>
      <c r="AG27" s="16"/>
      <c r="AH27" s="16"/>
      <c r="AI27" s="16"/>
      <c r="AJ27" s="20"/>
      <c r="AM27" s="29" t="s">
        <v>64</v>
      </c>
      <c r="AU27" s="34" t="str">
        <f>IF(NOT(M27=""),"有",AX27)</f>
        <v>選択してください</v>
      </c>
      <c r="AV27" s="34" t="str">
        <f>IF(NOT(R27=""),T27,AW27)</f>
        <v/>
      </c>
      <c r="AW27" s="34" t="str">
        <f>IF(NOT(V27=""),X27,"")</f>
        <v/>
      </c>
      <c r="AX27" s="34" t="str">
        <f>IF(NOT(AB27=""),"無","選択してください")</f>
        <v>選択してください</v>
      </c>
      <c r="AY27" s="35" t="str">
        <f>AU27&amp;AV27</f>
        <v>選択してください</v>
      </c>
    </row>
    <row r="28" spans="2:51" ht="20.100000000000001" customHeight="1">
      <c r="B28" s="183" t="s">
        <v>41</v>
      </c>
      <c r="C28" s="184"/>
      <c r="D28" s="184"/>
      <c r="E28" s="184"/>
      <c r="F28" s="184"/>
      <c r="G28" s="184"/>
      <c r="H28" s="184"/>
      <c r="I28" s="185"/>
      <c r="J28" s="196" t="s">
        <v>42</v>
      </c>
      <c r="K28" s="197"/>
      <c r="L28" s="197"/>
      <c r="M28" s="198"/>
      <c r="N28" s="77"/>
      <c r="O28" s="78"/>
      <c r="P28" s="79" t="s">
        <v>44</v>
      </c>
      <c r="Q28" s="79"/>
      <c r="R28" s="79"/>
      <c r="S28" s="79"/>
      <c r="T28" s="79"/>
      <c r="U28" s="79"/>
      <c r="V28" s="79"/>
      <c r="W28" s="79"/>
      <c r="X28" s="79"/>
      <c r="Y28" s="79"/>
      <c r="Z28" s="195"/>
      <c r="AA28" s="78"/>
      <c r="AB28" s="79" t="s">
        <v>45</v>
      </c>
      <c r="AC28" s="79"/>
      <c r="AD28" s="79"/>
      <c r="AE28" s="79"/>
      <c r="AF28" s="79"/>
      <c r="AG28" s="79"/>
      <c r="AH28" s="79"/>
      <c r="AI28" s="79"/>
      <c r="AJ28" s="200"/>
      <c r="AM28" s="29" t="s">
        <v>63</v>
      </c>
      <c r="AU28" s="35" t="str">
        <f>IF(NOT(N28=""),"開",AV28)</f>
        <v>選択してください</v>
      </c>
      <c r="AV28" s="34" t="str">
        <f>IF(NOT(Z28=""),"閉",AW28)</f>
        <v>選択してください</v>
      </c>
      <c r="AW28" s="34" t="s">
        <v>85</v>
      </c>
    </row>
    <row r="29" spans="2:51" ht="20.100000000000001" customHeight="1">
      <c r="B29" s="188"/>
      <c r="C29" s="189"/>
      <c r="D29" s="189"/>
      <c r="E29" s="189"/>
      <c r="F29" s="189"/>
      <c r="G29" s="189"/>
      <c r="H29" s="189"/>
      <c r="I29" s="190"/>
      <c r="J29" s="108" t="s">
        <v>43</v>
      </c>
      <c r="K29" s="79"/>
      <c r="L29" s="79"/>
      <c r="M29" s="80"/>
      <c r="N29" s="77"/>
      <c r="O29" s="78"/>
      <c r="P29" s="79" t="s">
        <v>44</v>
      </c>
      <c r="Q29" s="79"/>
      <c r="R29" s="79"/>
      <c r="S29" s="79"/>
      <c r="T29" s="79"/>
      <c r="U29" s="79"/>
      <c r="V29" s="79"/>
      <c r="W29" s="79"/>
      <c r="X29" s="79"/>
      <c r="Y29" s="79"/>
      <c r="Z29" s="195"/>
      <c r="AA29" s="78"/>
      <c r="AB29" s="79" t="s">
        <v>45</v>
      </c>
      <c r="AC29" s="79"/>
      <c r="AD29" s="79"/>
      <c r="AE29" s="79"/>
      <c r="AF29" s="79"/>
      <c r="AG29" s="79"/>
      <c r="AH29" s="79"/>
      <c r="AI29" s="79"/>
      <c r="AJ29" s="200"/>
      <c r="AM29" s="6" t="s">
        <v>65</v>
      </c>
      <c r="AU29" s="35" t="str">
        <f>IF(NOT(N29=""),"開",AV29)</f>
        <v>選択してください</v>
      </c>
      <c r="AV29" s="34" t="str">
        <f>IF(NOT(Z29=""),"閉",AW29)</f>
        <v>選択してください</v>
      </c>
      <c r="AW29" s="34" t="s">
        <v>85</v>
      </c>
    </row>
    <row r="30" spans="2:51" ht="20.100000000000001" customHeight="1">
      <c r="B30" s="103" t="s">
        <v>46</v>
      </c>
      <c r="C30" s="104"/>
      <c r="D30" s="104"/>
      <c r="E30" s="104"/>
      <c r="F30" s="104"/>
      <c r="G30" s="104"/>
      <c r="H30" s="104"/>
      <c r="I30" s="105"/>
      <c r="J30" s="108" t="s">
        <v>47</v>
      </c>
      <c r="K30" s="79"/>
      <c r="L30" s="79"/>
      <c r="M30" s="79"/>
      <c r="N30" s="201"/>
      <c r="O30" s="192"/>
      <c r="P30" s="79" t="s">
        <v>14</v>
      </c>
      <c r="Q30" s="80"/>
      <c r="R30" s="108" t="s">
        <v>15</v>
      </c>
      <c r="S30" s="202"/>
      <c r="T30" s="203"/>
      <c r="U30" s="192"/>
      <c r="V30" s="79" t="s">
        <v>14</v>
      </c>
      <c r="W30" s="80"/>
      <c r="X30" s="108" t="s">
        <v>16</v>
      </c>
      <c r="Y30" s="79"/>
      <c r="Z30" s="79"/>
      <c r="AA30" s="79"/>
      <c r="AB30" s="201"/>
      <c r="AC30" s="192"/>
      <c r="AD30" s="79" t="s">
        <v>14</v>
      </c>
      <c r="AE30" s="80"/>
      <c r="AF30" s="108" t="s">
        <v>17</v>
      </c>
      <c r="AG30" s="79"/>
      <c r="AH30" s="204" t="str">
        <f>IF(AB30="","",N30+T30+AB30)</f>
        <v/>
      </c>
      <c r="AI30" s="89"/>
      <c r="AJ30" s="21" t="s">
        <v>25</v>
      </c>
      <c r="AU30" s="35" t="str">
        <f>AH30</f>
        <v/>
      </c>
    </row>
    <row r="31" spans="2:51" ht="20.100000000000001" customHeight="1">
      <c r="B31" s="215" t="s">
        <v>78</v>
      </c>
      <c r="C31" s="216"/>
      <c r="D31" s="216"/>
      <c r="E31" s="216"/>
      <c r="F31" s="216"/>
      <c r="G31" s="216"/>
      <c r="H31" s="216"/>
      <c r="I31" s="217"/>
      <c r="J31" s="108" t="s">
        <v>70</v>
      </c>
      <c r="K31" s="79"/>
      <c r="L31" s="79"/>
      <c r="M31" s="80"/>
      <c r="N31" s="77"/>
      <c r="O31" s="78"/>
      <c r="P31" s="79" t="s">
        <v>71</v>
      </c>
      <c r="Q31" s="79"/>
      <c r="R31" s="195"/>
      <c r="S31" s="78"/>
      <c r="T31" s="79" t="s">
        <v>72</v>
      </c>
      <c r="U31" s="79"/>
      <c r="V31" s="79"/>
      <c r="W31" s="195"/>
      <c r="X31" s="78"/>
      <c r="Y31" s="79" t="s">
        <v>73</v>
      </c>
      <c r="Z31" s="79"/>
      <c r="AA31" s="79"/>
      <c r="AB31" s="195"/>
      <c r="AC31" s="78"/>
      <c r="AD31" s="79" t="s">
        <v>74</v>
      </c>
      <c r="AE31" s="79"/>
      <c r="AF31" s="79"/>
      <c r="AG31" s="192"/>
      <c r="AH31" s="192"/>
      <c r="AI31" s="192"/>
      <c r="AJ31" s="205"/>
      <c r="AU31" s="35" t="str">
        <f>IF(NOT(N31=""),P31,AV31)</f>
        <v>選択してください</v>
      </c>
      <c r="AV31" s="34" t="str">
        <f>IF(NOT(R31=""),T31,AW31)</f>
        <v>選択してください</v>
      </c>
      <c r="AW31" s="34" t="str">
        <f>IF(NOT(W31=""),Y31,AX31)</f>
        <v>選択してください</v>
      </c>
      <c r="AX31" s="34" t="str">
        <f>IF(NOT(AB31=""),AY31,"選択してください")</f>
        <v>選択してください</v>
      </c>
      <c r="AY31" s="34" t="str">
        <f>IF(NOT(AG31=""),AG31,"材質その他入力してください")</f>
        <v>材質その他入力してください</v>
      </c>
    </row>
    <row r="32" spans="2:51" ht="20.100000000000001" customHeight="1">
      <c r="B32" s="218"/>
      <c r="C32" s="219"/>
      <c r="D32" s="219"/>
      <c r="E32" s="219"/>
      <c r="F32" s="219"/>
      <c r="G32" s="219"/>
      <c r="H32" s="219"/>
      <c r="I32" s="220"/>
      <c r="J32" s="108" t="s">
        <v>75</v>
      </c>
      <c r="K32" s="79"/>
      <c r="L32" s="79"/>
      <c r="M32" s="80"/>
      <c r="N32" s="77"/>
      <c r="O32" s="78"/>
      <c r="P32" s="79" t="s">
        <v>71</v>
      </c>
      <c r="Q32" s="79"/>
      <c r="R32" s="195"/>
      <c r="S32" s="78"/>
      <c r="T32" s="79" t="s">
        <v>76</v>
      </c>
      <c r="U32" s="79"/>
      <c r="V32" s="79"/>
      <c r="W32" s="195"/>
      <c r="X32" s="78"/>
      <c r="Y32" s="79" t="s">
        <v>77</v>
      </c>
      <c r="Z32" s="79"/>
      <c r="AA32" s="79"/>
      <c r="AB32" s="195"/>
      <c r="AC32" s="78"/>
      <c r="AD32" s="79" t="s">
        <v>74</v>
      </c>
      <c r="AE32" s="79"/>
      <c r="AF32" s="79"/>
      <c r="AG32" s="192"/>
      <c r="AH32" s="192"/>
      <c r="AI32" s="192"/>
      <c r="AJ32" s="205"/>
      <c r="AT32" s="1" t="s">
        <v>20</v>
      </c>
      <c r="AU32" s="35" t="str">
        <f>IF(NOT(N32=""),P32,AV32)</f>
        <v>選択してください</v>
      </c>
      <c r="AV32" s="34" t="str">
        <f>IF(NOT(R32=""),T32,AW32)</f>
        <v>選択してください</v>
      </c>
      <c r="AW32" s="34" t="str">
        <f>IF(NOT(W32=""),Y32,AX32)</f>
        <v>選択してください</v>
      </c>
      <c r="AX32" s="34" t="str">
        <f>IF(NOT(AB32=""),AY32,"選択してください")</f>
        <v>選択してください</v>
      </c>
      <c r="AY32" s="34" t="str">
        <f>IF(NOT(AG32=""),AG32,"材質その他入力してください")</f>
        <v>材質その他入力してください</v>
      </c>
    </row>
    <row r="33" spans="2:54" ht="20.100000000000001" customHeight="1">
      <c r="B33" s="165"/>
      <c r="C33" s="166"/>
      <c r="D33" s="166"/>
      <c r="E33" s="166"/>
      <c r="F33" s="166"/>
      <c r="G33" s="166"/>
      <c r="H33" s="166"/>
      <c r="I33" s="167"/>
      <c r="J33" s="108" t="s">
        <v>48</v>
      </c>
      <c r="K33" s="79"/>
      <c r="L33" s="79"/>
      <c r="M33" s="80"/>
      <c r="N33" s="77"/>
      <c r="O33" s="78"/>
      <c r="P33" s="79" t="s">
        <v>19</v>
      </c>
      <c r="Q33" s="79"/>
      <c r="R33" s="11" t="s">
        <v>20</v>
      </c>
      <c r="S33" s="79" t="s">
        <v>49</v>
      </c>
      <c r="T33" s="79"/>
      <c r="U33" s="79"/>
      <c r="V33" s="79"/>
      <c r="W33" s="79"/>
      <c r="X33" s="193"/>
      <c r="Y33" s="193"/>
      <c r="Z33" s="193"/>
      <c r="AA33" s="193"/>
      <c r="AB33" s="193"/>
      <c r="AC33" s="193"/>
      <c r="AD33" s="193"/>
      <c r="AE33" s="11"/>
      <c r="AF33" s="17" t="s">
        <v>21</v>
      </c>
      <c r="AG33" s="77"/>
      <c r="AH33" s="78"/>
      <c r="AI33" s="79" t="s">
        <v>27</v>
      </c>
      <c r="AJ33" s="200"/>
      <c r="AT33" s="1" t="s">
        <v>21</v>
      </c>
      <c r="AU33" s="34" t="str">
        <f>IF(NOT(N33=""),"有",AV33)</f>
        <v>選択してください</v>
      </c>
      <c r="AV33" s="34" t="str">
        <f>IF(NOT(AG33=""),"無",AW33)</f>
        <v>選択してください</v>
      </c>
      <c r="AW33" s="34" t="s">
        <v>86</v>
      </c>
      <c r="AX33" s="34" t="str">
        <f>IF(NOT(X33=""),AT32&amp;X33&amp;AT33,"")</f>
        <v/>
      </c>
      <c r="AY33" s="34" t="s">
        <v>87</v>
      </c>
      <c r="AZ33" s="35" t="str">
        <f>AU33&amp;AX33</f>
        <v>選択してください</v>
      </c>
    </row>
    <row r="34" spans="2:54" ht="20.100000000000001" customHeight="1">
      <c r="B34" s="206" t="s">
        <v>53</v>
      </c>
      <c r="C34" s="207"/>
      <c r="D34" s="207"/>
      <c r="E34" s="207"/>
      <c r="F34" s="207"/>
      <c r="G34" s="207"/>
      <c r="H34" s="207"/>
      <c r="I34" s="208"/>
      <c r="J34" s="108" t="s">
        <v>54</v>
      </c>
      <c r="K34" s="79"/>
      <c r="L34" s="79"/>
      <c r="M34" s="79"/>
      <c r="N34" s="80"/>
      <c r="O34" s="212"/>
      <c r="P34" s="193"/>
      <c r="Q34" s="8" t="s">
        <v>50</v>
      </c>
      <c r="R34" s="193"/>
      <c r="S34" s="193"/>
      <c r="T34" s="213"/>
      <c r="U34" s="193"/>
      <c r="V34" s="79" t="s">
        <v>2</v>
      </c>
      <c r="W34" s="79"/>
      <c r="X34" s="214"/>
      <c r="Y34" s="214"/>
      <c r="Z34" s="79" t="s">
        <v>3</v>
      </c>
      <c r="AA34" s="79"/>
      <c r="AB34" s="8" t="s">
        <v>56</v>
      </c>
      <c r="AC34" s="193"/>
      <c r="AD34" s="193"/>
      <c r="AE34" s="79" t="s">
        <v>2</v>
      </c>
      <c r="AF34" s="79"/>
      <c r="AG34" s="214"/>
      <c r="AH34" s="214"/>
      <c r="AI34" s="79" t="s">
        <v>3</v>
      </c>
      <c r="AJ34" s="200"/>
      <c r="AT34" s="1" t="s">
        <v>90</v>
      </c>
      <c r="AU34" s="35" t="str">
        <f>T34&amp;AT34&amp;X34</f>
        <v>:</v>
      </c>
      <c r="AV34" s="35" t="str">
        <f>AC34&amp;AT34&amp;AG34</f>
        <v>:</v>
      </c>
      <c r="AW34" s="34" t="e">
        <f>AV34-AU34</f>
        <v>#VALUE!</v>
      </c>
      <c r="AX34" s="35" t="e">
        <f>(HOUR(AW34))+(MINUTE(AW34)/60)</f>
        <v>#VALUE!</v>
      </c>
      <c r="AY34" s="34" t="e">
        <f>AX34*60</f>
        <v>#VALUE!</v>
      </c>
      <c r="AZ34" s="34">
        <f>IF(NOT(T34=""),AY34,BA34)</f>
        <v>0</v>
      </c>
      <c r="BA34" s="34">
        <v>0</v>
      </c>
    </row>
    <row r="35" spans="2:54" ht="20.100000000000001" customHeight="1">
      <c r="B35" s="209"/>
      <c r="C35" s="210"/>
      <c r="D35" s="210"/>
      <c r="E35" s="210"/>
      <c r="F35" s="210"/>
      <c r="G35" s="210"/>
      <c r="H35" s="210"/>
      <c r="I35" s="211"/>
      <c r="J35" s="108" t="s">
        <v>55</v>
      </c>
      <c r="K35" s="79"/>
      <c r="L35" s="79"/>
      <c r="M35" s="79"/>
      <c r="N35" s="80"/>
      <c r="O35" s="212"/>
      <c r="P35" s="193"/>
      <c r="Q35" s="8" t="s">
        <v>50</v>
      </c>
      <c r="R35" s="193"/>
      <c r="S35" s="193"/>
      <c r="T35" s="213"/>
      <c r="U35" s="193"/>
      <c r="V35" s="79" t="s">
        <v>2</v>
      </c>
      <c r="W35" s="79"/>
      <c r="X35" s="214"/>
      <c r="Y35" s="214"/>
      <c r="Z35" s="79" t="s">
        <v>3</v>
      </c>
      <c r="AA35" s="79"/>
      <c r="AB35" s="8" t="s">
        <v>56</v>
      </c>
      <c r="AC35" s="193"/>
      <c r="AD35" s="193"/>
      <c r="AE35" s="79" t="s">
        <v>2</v>
      </c>
      <c r="AF35" s="79"/>
      <c r="AG35" s="214"/>
      <c r="AH35" s="214"/>
      <c r="AI35" s="79" t="s">
        <v>3</v>
      </c>
      <c r="AJ35" s="200"/>
      <c r="AT35" s="1" t="s">
        <v>90</v>
      </c>
      <c r="AU35" s="35" t="str">
        <f>T35&amp;AT35&amp;X35</f>
        <v>:</v>
      </c>
      <c r="AV35" s="35" t="str">
        <f>AC35&amp;AT35&amp;AG35</f>
        <v>:</v>
      </c>
      <c r="AW35" s="34" t="e">
        <f>AV35-AU35</f>
        <v>#VALUE!</v>
      </c>
      <c r="AX35" s="35" t="e">
        <f>(HOUR(AW35))+(MINUTE(AW35)/60)</f>
        <v>#VALUE!</v>
      </c>
      <c r="AY35" s="34" t="e">
        <f>AX35*60</f>
        <v>#VALUE!</v>
      </c>
      <c r="AZ35" s="34">
        <f>IF(NOT(T35=""),AY35,BA35)</f>
        <v>0</v>
      </c>
      <c r="BA35" s="34">
        <v>0</v>
      </c>
    </row>
    <row r="36" spans="2:54" ht="18" customHeight="1">
      <c r="B36" s="223" t="s">
        <v>69</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5"/>
      <c r="AU36" s="35" t="str">
        <f>IF(NOT(T34=""),AU34,AV36)</f>
        <v>時間入力して</v>
      </c>
      <c r="AV36" s="34" t="str">
        <f>IF(NOT(T35=""),AU35,"時間入力して")</f>
        <v>時間入力して</v>
      </c>
      <c r="AX36" s="35"/>
      <c r="AY36" s="35">
        <f>AZ34+AZ35</f>
        <v>0</v>
      </c>
      <c r="AZ36" s="34" t="s">
        <v>88</v>
      </c>
    </row>
    <row r="37" spans="2:54" ht="18.75" customHeight="1">
      <c r="B37" s="32"/>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7"/>
      <c r="AU37" s="35" t="str">
        <f>C37&amp;C38&amp;C39</f>
        <v/>
      </c>
    </row>
    <row r="38" spans="2:54" ht="21.95" customHeight="1">
      <c r="B38" s="30"/>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30"/>
    </row>
    <row r="39" spans="2:54" ht="32.25" customHeight="1" thickBot="1">
      <c r="B39" s="33"/>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2"/>
    </row>
    <row r="40" spans="2:54" ht="24" customHeight="1">
      <c r="B40" s="228" t="s">
        <v>148</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row>
    <row r="41" spans="2:54" ht="15.6" customHeight="1">
      <c r="B41" s="221" t="s">
        <v>51</v>
      </c>
      <c r="C41" s="221"/>
      <c r="D41" s="221"/>
      <c r="E41" s="221"/>
      <c r="F41" s="221"/>
      <c r="G41" s="221"/>
      <c r="H41" s="221"/>
      <c r="I41" s="221"/>
      <c r="J41" s="221"/>
      <c r="K41" s="221"/>
      <c r="L41" s="221"/>
      <c r="M41" s="221"/>
      <c r="N41" s="221"/>
      <c r="O41" s="25"/>
      <c r="P41" s="25"/>
      <c r="Q41" s="25"/>
      <c r="R41" s="25"/>
      <c r="S41" s="25"/>
      <c r="T41" s="25"/>
      <c r="U41" s="25"/>
      <c r="V41" s="25"/>
      <c r="W41" s="25"/>
      <c r="X41" s="25"/>
      <c r="Y41" s="25"/>
      <c r="Z41" s="25"/>
      <c r="AA41" s="25"/>
      <c r="AB41" s="25"/>
      <c r="AC41" s="25"/>
      <c r="AD41" s="25"/>
      <c r="AE41" s="25"/>
      <c r="AF41" s="25"/>
      <c r="AG41" s="25"/>
      <c r="AH41" s="25"/>
      <c r="AI41" s="25"/>
      <c r="AJ41" s="25"/>
    </row>
    <row r="42" spans="2:54" s="6" customFormat="1" ht="20.100000000000001" customHeight="1">
      <c r="B42" s="222" t="s">
        <v>52</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U42" s="39"/>
      <c r="AV42" s="39"/>
      <c r="AW42" s="39"/>
      <c r="AX42" s="39"/>
      <c r="AY42" s="39"/>
      <c r="AZ42" s="39"/>
      <c r="BA42" s="39"/>
      <c r="BB42" s="39"/>
    </row>
    <row r="43" spans="2:54" ht="20.100000000000001" customHeight="1">
      <c r="B43" s="222" t="s">
        <v>66</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row>
    <row r="44" spans="2:54" ht="24" customHeight="1">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row>
    <row r="45" spans="2:54" ht="10.5" customHeight="1">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3"/>
    </row>
    <row r="46" spans="2:54" ht="10.5" customHeight="1">
      <c r="B46" s="23"/>
      <c r="AJ46" s="23"/>
    </row>
    <row r="47" spans="2:54" ht="10.5" customHeight="1">
      <c r="B47" s="23"/>
      <c r="AJ47" s="23"/>
    </row>
    <row r="48" spans="2:54" ht="10.5" customHeight="1">
      <c r="B48" s="23"/>
      <c r="AJ48" s="23"/>
    </row>
    <row r="49" spans="2:36" ht="10.5" customHeight="1">
      <c r="B49" s="23"/>
      <c r="H49" s="26"/>
      <c r="AJ49" s="23"/>
    </row>
    <row r="50" spans="2:36" ht="10.5" customHeight="1">
      <c r="B50" s="23"/>
      <c r="AJ50" s="23"/>
    </row>
    <row r="51" spans="2:36" ht="10.5" customHeight="1">
      <c r="B51" s="23"/>
      <c r="AJ51" s="23"/>
    </row>
    <row r="52" spans="2:36" ht="10.5" customHeight="1">
      <c r="B52" s="23"/>
      <c r="AJ52" s="23"/>
    </row>
    <row r="53" spans="2:36" ht="10.5" customHeight="1">
      <c r="B53" s="23"/>
      <c r="AJ53" s="23"/>
    </row>
    <row r="54" spans="2:36" ht="10.5"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sheetData>
  <sheetProtection sheet="1" formatCells="0" selectLockedCells="1"/>
  <dataConsolidate/>
  <mergeCells count="180">
    <mergeCell ref="AG31:AJ31"/>
    <mergeCell ref="J32:M32"/>
    <mergeCell ref="P32:Q32"/>
    <mergeCell ref="R32:S32"/>
    <mergeCell ref="T32:V32"/>
    <mergeCell ref="X33:AD33"/>
    <mergeCell ref="B41:N41"/>
    <mergeCell ref="B42:AJ42"/>
    <mergeCell ref="B43:AJ44"/>
    <mergeCell ref="Z35:AA35"/>
    <mergeCell ref="AC35:AD35"/>
    <mergeCell ref="AE35:AF35"/>
    <mergeCell ref="AG35:AH35"/>
    <mergeCell ref="AI35:AJ35"/>
    <mergeCell ref="B36:AJ36"/>
    <mergeCell ref="J35:N35"/>
    <mergeCell ref="C37:AJ37"/>
    <mergeCell ref="B40:AJ40"/>
    <mergeCell ref="O35:P35"/>
    <mergeCell ref="R35:S35"/>
    <mergeCell ref="T35:U35"/>
    <mergeCell ref="V35:W35"/>
    <mergeCell ref="X35:Y35"/>
    <mergeCell ref="C38:AJ39"/>
    <mergeCell ref="B34:I35"/>
    <mergeCell ref="J34:N34"/>
    <mergeCell ref="O34:P34"/>
    <mergeCell ref="R34:S34"/>
    <mergeCell ref="T34:U34"/>
    <mergeCell ref="V34:W34"/>
    <mergeCell ref="X34:Y34"/>
    <mergeCell ref="AC34:AD34"/>
    <mergeCell ref="AE34:AF34"/>
    <mergeCell ref="X30:AA30"/>
    <mergeCell ref="N32:O32"/>
    <mergeCell ref="Z34:AA34"/>
    <mergeCell ref="AB30:AC30"/>
    <mergeCell ref="AD30:AE30"/>
    <mergeCell ref="AF30:AG30"/>
    <mergeCell ref="AH30:AI30"/>
    <mergeCell ref="W31:X31"/>
    <mergeCell ref="Y32:AA32"/>
    <mergeCell ref="AB32:AC32"/>
    <mergeCell ref="AD32:AF32"/>
    <mergeCell ref="W32:X32"/>
    <mergeCell ref="N31:O31"/>
    <mergeCell ref="P31:Q31"/>
    <mergeCell ref="R31:S31"/>
    <mergeCell ref="T31:V31"/>
    <mergeCell ref="AG32:AJ32"/>
    <mergeCell ref="AG33:AH33"/>
    <mergeCell ref="AI33:AJ33"/>
    <mergeCell ref="AG34:AH34"/>
    <mergeCell ref="AI34:AJ34"/>
    <mergeCell ref="Y31:AA31"/>
    <mergeCell ref="AB31:AC31"/>
    <mergeCell ref="AD31:AF31"/>
    <mergeCell ref="B30:I30"/>
    <mergeCell ref="J30:M30"/>
    <mergeCell ref="N30:O30"/>
    <mergeCell ref="P30:Q30"/>
    <mergeCell ref="R30:S30"/>
    <mergeCell ref="T30:U30"/>
    <mergeCell ref="J33:M33"/>
    <mergeCell ref="N33:O33"/>
    <mergeCell ref="P33:Q33"/>
    <mergeCell ref="S33:W33"/>
    <mergeCell ref="J31:M31"/>
    <mergeCell ref="V30:W30"/>
    <mergeCell ref="B31:I33"/>
    <mergeCell ref="X27:Y27"/>
    <mergeCell ref="AB27:AC27"/>
    <mergeCell ref="AD27:AE27"/>
    <mergeCell ref="B28:I29"/>
    <mergeCell ref="J28:M28"/>
    <mergeCell ref="N28:O28"/>
    <mergeCell ref="P28:Y28"/>
    <mergeCell ref="Z28:AA28"/>
    <mergeCell ref="AB28:AJ28"/>
    <mergeCell ref="J29:M29"/>
    <mergeCell ref="N29:O29"/>
    <mergeCell ref="P29:Y29"/>
    <mergeCell ref="Z29:AA29"/>
    <mergeCell ref="AB29:AJ29"/>
    <mergeCell ref="B21:I21"/>
    <mergeCell ref="J21:AJ21"/>
    <mergeCell ref="B22:I22"/>
    <mergeCell ref="J22:AJ22"/>
    <mergeCell ref="B24:AJ24"/>
    <mergeCell ref="B25:I27"/>
    <mergeCell ref="J25:K25"/>
    <mergeCell ref="L25:M25"/>
    <mergeCell ref="J26:L26"/>
    <mergeCell ref="AE25:AI25"/>
    <mergeCell ref="M26:N26"/>
    <mergeCell ref="O26:P26"/>
    <mergeCell ref="R26:S26"/>
    <mergeCell ref="T26:U26"/>
    <mergeCell ref="V26:W26"/>
    <mergeCell ref="AB26:AC26"/>
    <mergeCell ref="X26:Y26"/>
    <mergeCell ref="AD26:AE26"/>
    <mergeCell ref="J27:L27"/>
    <mergeCell ref="M27:N27"/>
    <mergeCell ref="O27:P27"/>
    <mergeCell ref="R27:S27"/>
    <mergeCell ref="T27:U27"/>
    <mergeCell ref="V27:W27"/>
    <mergeCell ref="B17:I17"/>
    <mergeCell ref="J17:AJ17"/>
    <mergeCell ref="B18:I18"/>
    <mergeCell ref="J18:AD18"/>
    <mergeCell ref="AE18:AJ18"/>
    <mergeCell ref="B19:I19"/>
    <mergeCell ref="J19:AD19"/>
    <mergeCell ref="AE19:AJ20"/>
    <mergeCell ref="B20:I20"/>
    <mergeCell ref="J20:AD20"/>
    <mergeCell ref="B14:I16"/>
    <mergeCell ref="J14:Q14"/>
    <mergeCell ref="R14:T14"/>
    <mergeCell ref="U14:W14"/>
    <mergeCell ref="X14:AD14"/>
    <mergeCell ref="AE14:AG14"/>
    <mergeCell ref="AH14:AJ14"/>
    <mergeCell ref="J15:Q15"/>
    <mergeCell ref="R15:T15"/>
    <mergeCell ref="U15:W15"/>
    <mergeCell ref="X15:AD15"/>
    <mergeCell ref="AE15:AG15"/>
    <mergeCell ref="AH15:AJ15"/>
    <mergeCell ref="X16:AD16"/>
    <mergeCell ref="AE16:AG16"/>
    <mergeCell ref="AH16:AJ16"/>
    <mergeCell ref="B12:I12"/>
    <mergeCell ref="J12:L12"/>
    <mergeCell ref="M12:O12"/>
    <mergeCell ref="P12:R12"/>
    <mergeCell ref="S12:U12"/>
    <mergeCell ref="B13:I13"/>
    <mergeCell ref="J13:O13"/>
    <mergeCell ref="P13:T13"/>
    <mergeCell ref="U13:W13"/>
    <mergeCell ref="F2:AF2"/>
    <mergeCell ref="AG2:AJ2"/>
    <mergeCell ref="P3:U3"/>
    <mergeCell ref="AE3:AF3"/>
    <mergeCell ref="AH3:AI3"/>
    <mergeCell ref="C4:F5"/>
    <mergeCell ref="G4:N5"/>
    <mergeCell ref="O4:R5"/>
    <mergeCell ref="Y5:AH5"/>
    <mergeCell ref="AI7:AJ8"/>
    <mergeCell ref="B10:AJ10"/>
    <mergeCell ref="B11:I11"/>
    <mergeCell ref="O11:P11"/>
    <mergeCell ref="Q11:R11"/>
    <mergeCell ref="S11:T11"/>
    <mergeCell ref="U11:V11"/>
    <mergeCell ref="W11:X11"/>
    <mergeCell ref="Z11:AA11"/>
    <mergeCell ref="AC11:AE11"/>
    <mergeCell ref="AF11:AJ11"/>
    <mergeCell ref="N25:O25"/>
    <mergeCell ref="P25:T25"/>
    <mergeCell ref="U25:V25"/>
    <mergeCell ref="W25:Y25"/>
    <mergeCell ref="Z25:AA25"/>
    <mergeCell ref="AB25:AC25"/>
    <mergeCell ref="J16:S16"/>
    <mergeCell ref="T16:W16"/>
    <mergeCell ref="Z3:AC3"/>
    <mergeCell ref="J11:N11"/>
    <mergeCell ref="X13:Z13"/>
    <mergeCell ref="AA13:AG13"/>
    <mergeCell ref="W3:Y3"/>
    <mergeCell ref="U7:Y8"/>
    <mergeCell ref="Z7:AH8"/>
    <mergeCell ref="Z4:AC4"/>
    <mergeCell ref="AH13:AJ13"/>
  </mergeCells>
  <phoneticPr fontId="1"/>
  <dataValidations count="5">
    <dataValidation type="list" allowBlank="1" showInputMessage="1" showErrorMessage="1" sqref="C37:AJ37 AR36:AR39">
      <formula1>$AM$26:$AM$29</formula1>
    </dataValidation>
    <dataValidation type="list" allowBlank="1" showInputMessage="1" showErrorMessage="1" sqref="N31:O33 R31:S32 W31:X32 AB31:AC32 M26:N27 R26:S27 V26:W27 AB26:AC27 N28:O29 Z28:AA29 AG33:AH33 N25:O25 U25:V25 Z25:AA25">
      <formula1>$AM$25</formula1>
    </dataValidation>
    <dataValidation allowBlank="1" showErrorMessage="1" promptTitle="浮遊粉じん" prompt="小数点第3位を四捨五入し、小数点第2位で表示すること。" sqref="J21"/>
    <dataValidation allowBlank="1" showErrorMessage="1" sqref="AU15:AU16">
      <formula1>0</formula1>
      <formula2>0</formula2>
    </dataValidation>
    <dataValidation type="list" allowBlank="1" showInputMessage="1" showErrorMessage="1" sqref="AF11:AJ11">
      <formula1>$AM$9:$AM$12</formula1>
    </dataValidation>
  </dataValidations>
  <pageMargins left="0.27559055118110237" right="0.19685039370078741" top="0.43307086614173229" bottom="0" header="0.43307086614173229" footer="0.35433070866141736"/>
  <pageSetup paperSize="9"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54"/>
  <sheetViews>
    <sheetView view="pageBreakPreview" zoomScale="85" zoomScaleNormal="85" zoomScaleSheetLayoutView="85" workbookViewId="0">
      <selection activeCell="Q11" sqref="Q11:R11"/>
    </sheetView>
  </sheetViews>
  <sheetFormatPr defaultColWidth="9" defaultRowHeight="13.5"/>
  <cols>
    <col min="1" max="1" width="6.125" style="1" customWidth="1"/>
    <col min="2" max="25" width="2.5" style="1" customWidth="1"/>
    <col min="26" max="26" width="4.875" style="1" customWidth="1"/>
    <col min="27" max="27" width="2.5" style="1" customWidth="1"/>
    <col min="28" max="28" width="3.25" style="1" customWidth="1"/>
    <col min="29" max="35" width="2.5" style="1" customWidth="1"/>
    <col min="36" max="36" width="3.25" style="1" customWidth="1"/>
    <col min="37" max="37" width="2.625" style="1" customWidth="1"/>
    <col min="38" max="46" width="9" style="1" hidden="1" customWidth="1"/>
    <col min="47" max="51" width="9" style="34" hidden="1" customWidth="1"/>
    <col min="52" max="52" width="5.125" style="34" hidden="1" customWidth="1"/>
    <col min="53" max="54" width="9" style="34" hidden="1" customWidth="1"/>
    <col min="55" max="56" width="9" style="1" hidden="1" customWidth="1"/>
    <col min="57" max="57" width="9" style="1" customWidth="1"/>
    <col min="58" max="16384" width="9" style="1"/>
  </cols>
  <sheetData>
    <row r="1" spans="1:48" ht="20.100000000000001" customHeight="1">
      <c r="B1" s="73" t="s">
        <v>111</v>
      </c>
    </row>
    <row r="2" spans="1:48" ht="27" customHeight="1">
      <c r="C2" s="3"/>
      <c r="E2" s="3"/>
      <c r="F2" s="110" t="s">
        <v>67</v>
      </c>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1"/>
      <c r="AH2" s="111"/>
      <c r="AI2" s="111"/>
      <c r="AJ2" s="111"/>
      <c r="AM2" s="3"/>
    </row>
    <row r="3" spans="1:48" ht="22.5" customHeight="1">
      <c r="P3" s="110"/>
      <c r="Q3" s="110"/>
      <c r="R3" s="110"/>
      <c r="S3" s="110"/>
      <c r="T3" s="110"/>
      <c r="U3" s="110"/>
      <c r="W3" s="94" t="s">
        <v>79</v>
      </c>
      <c r="X3" s="94"/>
      <c r="Y3" s="94"/>
      <c r="Z3" s="233" t="str">
        <f>IF(全面改修校検査①!Z3="","",全面改修校検査①!Z3)</f>
        <v/>
      </c>
      <c r="AA3" s="233"/>
      <c r="AB3" s="233"/>
      <c r="AC3" s="233"/>
      <c r="AD3" s="7" t="s">
        <v>0</v>
      </c>
      <c r="AE3" s="233" t="str">
        <f>IF(全面改修校検査①!AE3="","",全面改修校検査①!AE3)</f>
        <v/>
      </c>
      <c r="AF3" s="233"/>
      <c r="AG3" s="7" t="s">
        <v>1</v>
      </c>
      <c r="AH3" s="233" t="str">
        <f>IF(全面改修校検査①!AH3="","",全面改修校検査①!AH3)</f>
        <v/>
      </c>
      <c r="AI3" s="233"/>
      <c r="AJ3" s="7" t="s">
        <v>8</v>
      </c>
      <c r="AM3" s="4"/>
    </row>
    <row r="4" spans="1:48" ht="13.5" customHeight="1">
      <c r="C4" s="112" t="s">
        <v>4</v>
      </c>
      <c r="D4" s="112"/>
      <c r="E4" s="112"/>
      <c r="F4" s="112"/>
      <c r="G4" s="234">
        <f>全面改修校検査①!G4</f>
        <v>0</v>
      </c>
      <c r="H4" s="234"/>
      <c r="I4" s="234"/>
      <c r="J4" s="234"/>
      <c r="K4" s="234"/>
      <c r="L4" s="234"/>
      <c r="M4" s="234"/>
      <c r="N4" s="234"/>
      <c r="O4" s="112" t="s">
        <v>5</v>
      </c>
      <c r="P4" s="112"/>
      <c r="Q4" s="112"/>
      <c r="R4" s="112"/>
      <c r="Z4" s="98"/>
      <c r="AA4" s="98"/>
      <c r="AB4" s="98"/>
      <c r="AC4" s="98"/>
    </row>
    <row r="5" spans="1:48" ht="15.75" customHeight="1">
      <c r="C5" s="112"/>
      <c r="D5" s="112"/>
      <c r="E5" s="112"/>
      <c r="F5" s="112"/>
      <c r="G5" s="234"/>
      <c r="H5" s="234"/>
      <c r="I5" s="234"/>
      <c r="J5" s="234"/>
      <c r="K5" s="234"/>
      <c r="L5" s="234"/>
      <c r="M5" s="234"/>
      <c r="N5" s="234"/>
      <c r="O5" s="112"/>
      <c r="P5" s="112"/>
      <c r="Q5" s="112"/>
      <c r="R5" s="112"/>
      <c r="W5" s="2"/>
      <c r="X5" s="2"/>
      <c r="Y5" s="113" t="s">
        <v>6</v>
      </c>
      <c r="Z5" s="113"/>
      <c r="AA5" s="113"/>
      <c r="AB5" s="113"/>
      <c r="AC5" s="113"/>
      <c r="AD5" s="113"/>
      <c r="AE5" s="113"/>
      <c r="AF5" s="113"/>
      <c r="AG5" s="113"/>
      <c r="AH5" s="113"/>
      <c r="AI5" s="2"/>
      <c r="AJ5" s="2"/>
    </row>
    <row r="6" spans="1:48" ht="7.5" customHeight="1"/>
    <row r="7" spans="1:48" ht="13.5" customHeight="1">
      <c r="U7" s="95" t="s">
        <v>7</v>
      </c>
      <c r="V7" s="95"/>
      <c r="W7" s="95"/>
      <c r="X7" s="95"/>
      <c r="Y7" s="95"/>
      <c r="Z7" s="234">
        <f>全面改修校検査①!Z7</f>
        <v>0</v>
      </c>
      <c r="AA7" s="234"/>
      <c r="AB7" s="234"/>
      <c r="AC7" s="234"/>
      <c r="AD7" s="234"/>
      <c r="AE7" s="234"/>
      <c r="AF7" s="234"/>
      <c r="AG7" s="234"/>
      <c r="AH7" s="234"/>
      <c r="AI7" s="99"/>
      <c r="AJ7" s="99"/>
    </row>
    <row r="8" spans="1:48" ht="12" customHeight="1">
      <c r="U8" s="95"/>
      <c r="V8" s="95"/>
      <c r="W8" s="95"/>
      <c r="X8" s="95"/>
      <c r="Y8" s="95"/>
      <c r="Z8" s="235"/>
      <c r="AA8" s="235"/>
      <c r="AB8" s="235"/>
      <c r="AC8" s="235"/>
      <c r="AD8" s="235"/>
      <c r="AE8" s="235"/>
      <c r="AF8" s="235"/>
      <c r="AG8" s="235"/>
      <c r="AH8" s="235"/>
      <c r="AI8" s="99"/>
      <c r="AJ8" s="99"/>
    </row>
    <row r="9" spans="1:48" ht="7.5" customHeight="1" thickBot="1">
      <c r="V9" s="12"/>
      <c r="W9" s="12"/>
      <c r="X9" s="12"/>
      <c r="Y9" s="12"/>
      <c r="AA9" s="22"/>
      <c r="AB9" s="22"/>
      <c r="AC9" s="22"/>
      <c r="AD9" s="22"/>
      <c r="AE9" s="22"/>
      <c r="AF9" s="22"/>
      <c r="AG9" s="22"/>
      <c r="AH9" s="22"/>
      <c r="AI9" s="12"/>
      <c r="AJ9" s="12"/>
      <c r="AM9" s="76" t="s">
        <v>114</v>
      </c>
    </row>
    <row r="10" spans="1:48" ht="20.100000000000001" customHeight="1">
      <c r="B10" s="100" t="s">
        <v>118</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2"/>
      <c r="AM10" s="76" t="s">
        <v>115</v>
      </c>
      <c r="AU10" s="34" t="str">
        <f>TEXT(P12,"0#")</f>
        <v>0</v>
      </c>
    </row>
    <row r="11" spans="1:48" ht="20.100000000000001" customHeight="1">
      <c r="B11" s="103" t="s">
        <v>68</v>
      </c>
      <c r="C11" s="104"/>
      <c r="D11" s="104"/>
      <c r="E11" s="104"/>
      <c r="F11" s="104"/>
      <c r="G11" s="104"/>
      <c r="H11" s="104"/>
      <c r="I11" s="105"/>
      <c r="J11" s="88" t="str">
        <f>IF(Z3="","",Z3)</f>
        <v/>
      </c>
      <c r="K11" s="89"/>
      <c r="L11" s="89"/>
      <c r="M11" s="89"/>
      <c r="N11" s="89"/>
      <c r="O11" s="90" t="s">
        <v>0</v>
      </c>
      <c r="P11" s="90"/>
      <c r="Q11" s="106"/>
      <c r="R11" s="106"/>
      <c r="S11" s="79" t="s">
        <v>1</v>
      </c>
      <c r="T11" s="79"/>
      <c r="U11" s="106"/>
      <c r="V11" s="106"/>
      <c r="W11" s="79" t="s">
        <v>24</v>
      </c>
      <c r="X11" s="79"/>
      <c r="Y11" s="8" t="s">
        <v>20</v>
      </c>
      <c r="Z11" s="107"/>
      <c r="AA11" s="107"/>
      <c r="AB11" s="13" t="s">
        <v>21</v>
      </c>
      <c r="AC11" s="108" t="s">
        <v>18</v>
      </c>
      <c r="AD11" s="79"/>
      <c r="AE11" s="79"/>
      <c r="AF11" s="106"/>
      <c r="AG11" s="106"/>
      <c r="AH11" s="106"/>
      <c r="AI11" s="106"/>
      <c r="AJ11" s="109"/>
      <c r="AM11" s="76" t="s">
        <v>116</v>
      </c>
      <c r="AR11" s="1">
        <f>G4</f>
        <v>0</v>
      </c>
      <c r="AT11" s="1" t="s">
        <v>89</v>
      </c>
      <c r="AU11" s="35" t="str">
        <f>Q11&amp;AT11&amp;U11</f>
        <v>/</v>
      </c>
      <c r="AV11" s="35">
        <f>AF11</f>
        <v>0</v>
      </c>
    </row>
    <row r="12" spans="1:48" ht="20.100000000000001" customHeight="1">
      <c r="B12" s="103" t="s">
        <v>28</v>
      </c>
      <c r="C12" s="104"/>
      <c r="D12" s="104"/>
      <c r="E12" s="104"/>
      <c r="F12" s="104"/>
      <c r="G12" s="104"/>
      <c r="H12" s="104"/>
      <c r="I12" s="105"/>
      <c r="J12" s="114"/>
      <c r="K12" s="106"/>
      <c r="L12" s="106"/>
      <c r="M12" s="79" t="s">
        <v>2</v>
      </c>
      <c r="N12" s="79"/>
      <c r="O12" s="80"/>
      <c r="P12" s="114"/>
      <c r="Q12" s="106"/>
      <c r="R12" s="106"/>
      <c r="S12" s="79" t="s">
        <v>3</v>
      </c>
      <c r="T12" s="79"/>
      <c r="U12" s="80"/>
      <c r="V12" s="15"/>
      <c r="W12" s="15"/>
      <c r="X12" s="15"/>
      <c r="Y12" s="15"/>
      <c r="Z12" s="15"/>
      <c r="AA12" s="27"/>
      <c r="AB12" s="27"/>
      <c r="AC12" s="27"/>
      <c r="AD12" s="8"/>
      <c r="AE12" s="8"/>
      <c r="AF12" s="8"/>
      <c r="AG12" s="8"/>
      <c r="AH12" s="8"/>
      <c r="AI12" s="8"/>
      <c r="AJ12" s="21"/>
      <c r="AM12" s="76" t="s">
        <v>117</v>
      </c>
      <c r="AT12" s="1" t="s">
        <v>90</v>
      </c>
      <c r="AU12" s="35" t="str">
        <f>J12&amp;AT12&amp;AU10</f>
        <v>:0</v>
      </c>
    </row>
    <row r="13" spans="1:48" ht="20.100000000000001" customHeight="1">
      <c r="B13" s="115" t="s">
        <v>29</v>
      </c>
      <c r="C13" s="116"/>
      <c r="D13" s="116"/>
      <c r="E13" s="116"/>
      <c r="F13" s="116"/>
      <c r="G13" s="116"/>
      <c r="H13" s="116"/>
      <c r="I13" s="117"/>
      <c r="J13" s="118"/>
      <c r="K13" s="119"/>
      <c r="L13" s="119"/>
      <c r="M13" s="119"/>
      <c r="N13" s="119"/>
      <c r="O13" s="119"/>
      <c r="P13" s="90" t="s">
        <v>30</v>
      </c>
      <c r="Q13" s="90"/>
      <c r="R13" s="90"/>
      <c r="S13" s="90"/>
      <c r="T13" s="91"/>
      <c r="U13" s="118"/>
      <c r="V13" s="119"/>
      <c r="W13" s="119"/>
      <c r="X13" s="90" t="s">
        <v>9</v>
      </c>
      <c r="Y13" s="90"/>
      <c r="Z13" s="91"/>
      <c r="AA13" s="92"/>
      <c r="AB13" s="93"/>
      <c r="AC13" s="93"/>
      <c r="AD13" s="93"/>
      <c r="AE13" s="93"/>
      <c r="AF13" s="93"/>
      <c r="AG13" s="93"/>
      <c r="AH13" s="90" t="s">
        <v>31</v>
      </c>
      <c r="AI13" s="90"/>
      <c r="AJ13" s="120"/>
      <c r="AU13" s="36">
        <f>AA13</f>
        <v>0</v>
      </c>
    </row>
    <row r="14" spans="1:48" ht="20.100000000000001" customHeight="1">
      <c r="A14" s="5"/>
      <c r="B14" s="121" t="s">
        <v>32</v>
      </c>
      <c r="C14" s="122"/>
      <c r="D14" s="122"/>
      <c r="E14" s="122"/>
      <c r="F14" s="122"/>
      <c r="G14" s="122"/>
      <c r="H14" s="122"/>
      <c r="I14" s="123"/>
      <c r="J14" s="130" t="s">
        <v>10</v>
      </c>
      <c r="K14" s="116"/>
      <c r="L14" s="116"/>
      <c r="M14" s="116"/>
      <c r="N14" s="116"/>
      <c r="O14" s="116"/>
      <c r="P14" s="116"/>
      <c r="Q14" s="131"/>
      <c r="R14" s="132"/>
      <c r="S14" s="132"/>
      <c r="T14" s="132"/>
      <c r="U14" s="90" t="s">
        <v>22</v>
      </c>
      <c r="V14" s="90"/>
      <c r="W14" s="91"/>
      <c r="X14" s="130" t="s">
        <v>11</v>
      </c>
      <c r="Y14" s="116"/>
      <c r="Z14" s="116"/>
      <c r="AA14" s="116"/>
      <c r="AB14" s="116"/>
      <c r="AC14" s="116"/>
      <c r="AD14" s="116"/>
      <c r="AE14" s="133"/>
      <c r="AF14" s="132"/>
      <c r="AG14" s="132"/>
      <c r="AH14" s="134" t="s">
        <v>23</v>
      </c>
      <c r="AI14" s="134"/>
      <c r="AJ14" s="135"/>
      <c r="AU14" s="37">
        <f>R14</f>
        <v>0</v>
      </c>
      <c r="AV14" s="37">
        <f>AE14</f>
        <v>0</v>
      </c>
    </row>
    <row r="15" spans="1:48" ht="20.100000000000001" customHeight="1">
      <c r="B15" s="124"/>
      <c r="C15" s="125"/>
      <c r="D15" s="125"/>
      <c r="E15" s="125"/>
      <c r="F15" s="125"/>
      <c r="G15" s="125"/>
      <c r="H15" s="125"/>
      <c r="I15" s="126"/>
      <c r="J15" s="136" t="s">
        <v>149</v>
      </c>
      <c r="K15" s="137"/>
      <c r="L15" s="137"/>
      <c r="M15" s="137"/>
      <c r="N15" s="137"/>
      <c r="O15" s="137"/>
      <c r="P15" s="137"/>
      <c r="Q15" s="138"/>
      <c r="R15" s="139"/>
      <c r="S15" s="139"/>
      <c r="T15" s="139"/>
      <c r="U15" s="140" t="s">
        <v>22</v>
      </c>
      <c r="V15" s="140"/>
      <c r="W15" s="141"/>
      <c r="X15" s="130" t="s">
        <v>26</v>
      </c>
      <c r="Y15" s="116"/>
      <c r="Z15" s="116"/>
      <c r="AA15" s="116"/>
      <c r="AB15" s="116"/>
      <c r="AC15" s="116"/>
      <c r="AD15" s="116"/>
      <c r="AE15" s="133"/>
      <c r="AF15" s="132"/>
      <c r="AG15" s="132"/>
      <c r="AH15" s="134" t="s">
        <v>23</v>
      </c>
      <c r="AI15" s="134"/>
      <c r="AJ15" s="135"/>
      <c r="AU15" s="37">
        <f>R15</f>
        <v>0</v>
      </c>
      <c r="AV15" s="37">
        <f>AE15</f>
        <v>0</v>
      </c>
    </row>
    <row r="16" spans="1:48" ht="20.100000000000001" customHeight="1">
      <c r="B16" s="127"/>
      <c r="C16" s="128"/>
      <c r="D16" s="128"/>
      <c r="E16" s="128"/>
      <c r="F16" s="128"/>
      <c r="G16" s="128"/>
      <c r="H16" s="128"/>
      <c r="I16" s="129"/>
      <c r="J16" s="81" t="s">
        <v>110</v>
      </c>
      <c r="K16" s="82"/>
      <c r="L16" s="82"/>
      <c r="M16" s="82"/>
      <c r="N16" s="82"/>
      <c r="O16" s="82"/>
      <c r="P16" s="82"/>
      <c r="Q16" s="82"/>
      <c r="R16" s="82"/>
      <c r="S16" s="83"/>
      <c r="T16" s="84" t="str">
        <f>IF(R15="","",IF(AND(R15&gt;=17,R15&lt;=28),"基準に適合","基準に不適合"))</f>
        <v/>
      </c>
      <c r="U16" s="85"/>
      <c r="V16" s="85"/>
      <c r="W16" s="86"/>
      <c r="X16" s="130" t="s">
        <v>33</v>
      </c>
      <c r="Y16" s="116"/>
      <c r="Z16" s="116"/>
      <c r="AA16" s="116"/>
      <c r="AB16" s="116"/>
      <c r="AC16" s="116"/>
      <c r="AD16" s="116"/>
      <c r="AE16" s="142"/>
      <c r="AF16" s="143"/>
      <c r="AG16" s="143"/>
      <c r="AH16" s="134" t="s">
        <v>120</v>
      </c>
      <c r="AI16" s="134"/>
      <c r="AJ16" s="135"/>
      <c r="AV16" s="38">
        <f>AE16</f>
        <v>0</v>
      </c>
    </row>
    <row r="17" spans="2:51" ht="20.100000000000001" customHeight="1">
      <c r="B17" s="103" t="s">
        <v>34</v>
      </c>
      <c r="C17" s="104"/>
      <c r="D17" s="104"/>
      <c r="E17" s="104"/>
      <c r="F17" s="104"/>
      <c r="G17" s="104"/>
      <c r="H17" s="104"/>
      <c r="I17" s="105"/>
      <c r="J17" s="144" t="s">
        <v>35</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row>
    <row r="18" spans="2:51" ht="20.100000000000001" customHeight="1">
      <c r="B18" s="103" t="s">
        <v>57</v>
      </c>
      <c r="C18" s="104"/>
      <c r="D18" s="104"/>
      <c r="E18" s="104"/>
      <c r="F18" s="104"/>
      <c r="G18" s="104"/>
      <c r="H18" s="104"/>
      <c r="I18" s="105"/>
      <c r="J18" s="147"/>
      <c r="K18" s="148"/>
      <c r="L18" s="148"/>
      <c r="M18" s="148"/>
      <c r="N18" s="148"/>
      <c r="O18" s="148"/>
      <c r="P18" s="148"/>
      <c r="Q18" s="148"/>
      <c r="R18" s="148"/>
      <c r="S18" s="148"/>
      <c r="T18" s="148"/>
      <c r="U18" s="148"/>
      <c r="V18" s="148"/>
      <c r="W18" s="148"/>
      <c r="X18" s="148"/>
      <c r="Y18" s="148"/>
      <c r="Z18" s="148"/>
      <c r="AA18" s="148"/>
      <c r="AB18" s="148"/>
      <c r="AC18" s="148"/>
      <c r="AD18" s="149"/>
      <c r="AE18" s="150" t="s">
        <v>119</v>
      </c>
      <c r="AF18" s="151"/>
      <c r="AG18" s="151"/>
      <c r="AH18" s="151"/>
      <c r="AI18" s="151"/>
      <c r="AJ18" s="152"/>
    </row>
    <row r="19" spans="2:51" ht="27.6" customHeight="1">
      <c r="B19" s="153" t="s">
        <v>61</v>
      </c>
      <c r="C19" s="154"/>
      <c r="D19" s="154"/>
      <c r="E19" s="154"/>
      <c r="F19" s="154"/>
      <c r="G19" s="154"/>
      <c r="H19" s="154"/>
      <c r="I19" s="155"/>
      <c r="J19" s="156" t="str">
        <f>IF(J18="","",J18*30.03/22.4*273/(273+R15)*1000)</f>
        <v/>
      </c>
      <c r="K19" s="157"/>
      <c r="L19" s="157"/>
      <c r="M19" s="157"/>
      <c r="N19" s="157"/>
      <c r="O19" s="157"/>
      <c r="P19" s="157"/>
      <c r="Q19" s="157"/>
      <c r="R19" s="157"/>
      <c r="S19" s="157"/>
      <c r="T19" s="157"/>
      <c r="U19" s="157"/>
      <c r="V19" s="157"/>
      <c r="W19" s="157"/>
      <c r="X19" s="157"/>
      <c r="Y19" s="157"/>
      <c r="Z19" s="157"/>
      <c r="AA19" s="157"/>
      <c r="AB19" s="157"/>
      <c r="AC19" s="157"/>
      <c r="AD19" s="158"/>
      <c r="AE19" s="159" t="s">
        <v>121</v>
      </c>
      <c r="AF19" s="160"/>
      <c r="AG19" s="160"/>
      <c r="AH19" s="160"/>
      <c r="AI19" s="160"/>
      <c r="AJ19" s="161"/>
      <c r="AU19" s="37" t="str">
        <f>IF(NOT(J20=""),"検出限界未満",J19)</f>
        <v/>
      </c>
    </row>
    <row r="20" spans="2:51" ht="23.25" customHeight="1">
      <c r="B20" s="165" t="s">
        <v>62</v>
      </c>
      <c r="C20" s="166"/>
      <c r="D20" s="166"/>
      <c r="E20" s="166"/>
      <c r="F20" s="166"/>
      <c r="G20" s="166"/>
      <c r="H20" s="166"/>
      <c r="I20" s="167"/>
      <c r="J20" s="168" t="str">
        <f>IF(J19&gt;12.49,"","検出限界(12.5μg/㎥)未満")</f>
        <v/>
      </c>
      <c r="K20" s="169"/>
      <c r="L20" s="169"/>
      <c r="M20" s="169"/>
      <c r="N20" s="169"/>
      <c r="O20" s="169"/>
      <c r="P20" s="169"/>
      <c r="Q20" s="169"/>
      <c r="R20" s="169"/>
      <c r="S20" s="169"/>
      <c r="T20" s="169"/>
      <c r="U20" s="169"/>
      <c r="V20" s="169"/>
      <c r="W20" s="169"/>
      <c r="X20" s="169"/>
      <c r="Y20" s="169"/>
      <c r="Z20" s="169"/>
      <c r="AA20" s="169"/>
      <c r="AB20" s="169"/>
      <c r="AC20" s="169"/>
      <c r="AD20" s="170"/>
      <c r="AE20" s="162"/>
      <c r="AF20" s="163"/>
      <c r="AG20" s="163"/>
      <c r="AH20" s="163"/>
      <c r="AI20" s="163"/>
      <c r="AJ20" s="164"/>
    </row>
    <row r="21" spans="2:51" ht="24" customHeight="1">
      <c r="B21" s="171" t="s">
        <v>36</v>
      </c>
      <c r="C21" s="172"/>
      <c r="D21" s="172"/>
      <c r="E21" s="172"/>
      <c r="F21" s="172"/>
      <c r="G21" s="172"/>
      <c r="H21" s="172"/>
      <c r="I21" s="173"/>
      <c r="J21" s="174" t="str">
        <f>IF(J18="","",IF(J19&lt;100,"適合","不適合"))</f>
        <v/>
      </c>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c r="AK21" s="5"/>
      <c r="AU21" s="38" t="str">
        <f>J21</f>
        <v/>
      </c>
    </row>
    <row r="22" spans="2:51" ht="24" customHeight="1" thickBot="1">
      <c r="B22" s="177" t="s">
        <v>37</v>
      </c>
      <c r="C22" s="178"/>
      <c r="D22" s="178"/>
      <c r="E22" s="178"/>
      <c r="F22" s="178"/>
      <c r="G22" s="178"/>
      <c r="H22" s="178"/>
      <c r="I22" s="179"/>
      <c r="J22" s="180" t="s">
        <v>122</v>
      </c>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2"/>
    </row>
    <row r="23" spans="2:51" ht="8.25" customHeight="1" thickBot="1">
      <c r="B23" s="9"/>
      <c r="C23" s="10"/>
      <c r="D23" s="10"/>
      <c r="E23" s="10"/>
      <c r="F23" s="10"/>
      <c r="G23" s="10"/>
      <c r="H23" s="10"/>
      <c r="I23" s="10"/>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2:51" ht="20.100000000000001" customHeight="1">
      <c r="B24" s="100" t="s">
        <v>60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2"/>
    </row>
    <row r="25" spans="2:51" ht="20.100000000000001" customHeight="1">
      <c r="B25" s="183" t="s">
        <v>38</v>
      </c>
      <c r="C25" s="184"/>
      <c r="D25" s="184"/>
      <c r="E25" s="184"/>
      <c r="F25" s="184"/>
      <c r="G25" s="184"/>
      <c r="H25" s="184"/>
      <c r="I25" s="185"/>
      <c r="J25" s="191"/>
      <c r="K25" s="192"/>
      <c r="L25" s="79" t="s">
        <v>80</v>
      </c>
      <c r="M25" s="80"/>
      <c r="N25" s="77"/>
      <c r="O25" s="78"/>
      <c r="P25" s="79" t="s">
        <v>81</v>
      </c>
      <c r="Q25" s="79"/>
      <c r="R25" s="79"/>
      <c r="S25" s="79"/>
      <c r="T25" s="80"/>
      <c r="U25" s="77"/>
      <c r="V25" s="78"/>
      <c r="W25" s="79" t="s">
        <v>82</v>
      </c>
      <c r="X25" s="79"/>
      <c r="Y25" s="80"/>
      <c r="Z25" s="77"/>
      <c r="AA25" s="78"/>
      <c r="AB25" s="79" t="s">
        <v>74</v>
      </c>
      <c r="AC25" s="79"/>
      <c r="AD25" s="15" t="s">
        <v>83</v>
      </c>
      <c r="AE25" s="193"/>
      <c r="AF25" s="193"/>
      <c r="AG25" s="193"/>
      <c r="AH25" s="193"/>
      <c r="AI25" s="193"/>
      <c r="AJ25" s="31" t="s">
        <v>84</v>
      </c>
      <c r="AM25" s="28" t="s">
        <v>59</v>
      </c>
    </row>
    <row r="26" spans="2:51" ht="20.100000000000001" customHeight="1">
      <c r="B26" s="186"/>
      <c r="C26" s="113"/>
      <c r="D26" s="113"/>
      <c r="E26" s="113"/>
      <c r="F26" s="113"/>
      <c r="G26" s="113"/>
      <c r="H26" s="113"/>
      <c r="I26" s="187"/>
      <c r="J26" s="108" t="s">
        <v>39</v>
      </c>
      <c r="K26" s="79"/>
      <c r="L26" s="80"/>
      <c r="M26" s="77"/>
      <c r="N26" s="78"/>
      <c r="O26" s="79" t="s">
        <v>19</v>
      </c>
      <c r="P26" s="79"/>
      <c r="Q26" s="18" t="s">
        <v>20</v>
      </c>
      <c r="R26" s="78"/>
      <c r="S26" s="78"/>
      <c r="T26" s="79" t="s">
        <v>12</v>
      </c>
      <c r="U26" s="79"/>
      <c r="V26" s="194"/>
      <c r="W26" s="194"/>
      <c r="X26" s="79" t="s">
        <v>13</v>
      </c>
      <c r="Y26" s="79"/>
      <c r="Z26" s="18" t="s">
        <v>21</v>
      </c>
      <c r="AA26" s="18"/>
      <c r="AB26" s="195"/>
      <c r="AC26" s="78"/>
      <c r="AD26" s="79" t="s">
        <v>27</v>
      </c>
      <c r="AE26" s="79"/>
      <c r="AF26" s="18"/>
      <c r="AG26" s="18"/>
      <c r="AH26" s="18"/>
      <c r="AI26" s="18"/>
      <c r="AJ26" s="19"/>
      <c r="AM26" s="29" t="s">
        <v>58</v>
      </c>
      <c r="AU26" s="34" t="str">
        <f>IF(NOT(M26=""),"有",AX26)</f>
        <v>選択してください</v>
      </c>
      <c r="AV26" s="34" t="str">
        <f>IF(NOT(R26=""),T26,AW26)</f>
        <v/>
      </c>
      <c r="AW26" s="34" t="str">
        <f>IF(NOT(V26=""),X26,"")</f>
        <v/>
      </c>
      <c r="AX26" s="34" t="str">
        <f>IF(NOT(AB26=""),"無","選択してください")</f>
        <v>選択してください</v>
      </c>
      <c r="AY26" s="35" t="str">
        <f>AU26&amp;AV26</f>
        <v>選択してください</v>
      </c>
    </row>
    <row r="27" spans="2:51" ht="20.100000000000001" customHeight="1">
      <c r="B27" s="188"/>
      <c r="C27" s="189"/>
      <c r="D27" s="189"/>
      <c r="E27" s="189"/>
      <c r="F27" s="189"/>
      <c r="G27" s="189"/>
      <c r="H27" s="189"/>
      <c r="I27" s="190"/>
      <c r="J27" s="196" t="s">
        <v>40</v>
      </c>
      <c r="K27" s="197"/>
      <c r="L27" s="198"/>
      <c r="M27" s="77"/>
      <c r="N27" s="78"/>
      <c r="O27" s="79" t="s">
        <v>19</v>
      </c>
      <c r="P27" s="79"/>
      <c r="Q27" s="15" t="s">
        <v>20</v>
      </c>
      <c r="R27" s="78"/>
      <c r="S27" s="78"/>
      <c r="T27" s="79" t="s">
        <v>12</v>
      </c>
      <c r="U27" s="79"/>
      <c r="V27" s="199"/>
      <c r="W27" s="199"/>
      <c r="X27" s="79" t="s">
        <v>13</v>
      </c>
      <c r="Y27" s="79"/>
      <c r="Z27" s="15" t="s">
        <v>21</v>
      </c>
      <c r="AA27" s="15"/>
      <c r="AB27" s="195"/>
      <c r="AC27" s="78"/>
      <c r="AD27" s="79" t="s">
        <v>27</v>
      </c>
      <c r="AE27" s="79"/>
      <c r="AF27" s="16"/>
      <c r="AG27" s="16"/>
      <c r="AH27" s="16"/>
      <c r="AI27" s="16"/>
      <c r="AJ27" s="20"/>
      <c r="AM27" s="29" t="s">
        <v>64</v>
      </c>
      <c r="AU27" s="34" t="str">
        <f>IF(NOT(M27=""),"有",AX27)</f>
        <v>選択してください</v>
      </c>
      <c r="AV27" s="34" t="str">
        <f>IF(NOT(R27=""),T27,AW27)</f>
        <v/>
      </c>
      <c r="AW27" s="34" t="str">
        <f>IF(NOT(V27=""),X27,"")</f>
        <v/>
      </c>
      <c r="AX27" s="34" t="str">
        <f>IF(NOT(AB27=""),"無","選択してください")</f>
        <v>選択してください</v>
      </c>
      <c r="AY27" s="35" t="str">
        <f>AU27&amp;AV27</f>
        <v>選択してください</v>
      </c>
    </row>
    <row r="28" spans="2:51" ht="20.100000000000001" customHeight="1">
      <c r="B28" s="183" t="s">
        <v>41</v>
      </c>
      <c r="C28" s="184"/>
      <c r="D28" s="184"/>
      <c r="E28" s="184"/>
      <c r="F28" s="184"/>
      <c r="G28" s="184"/>
      <c r="H28" s="184"/>
      <c r="I28" s="185"/>
      <c r="J28" s="196" t="s">
        <v>42</v>
      </c>
      <c r="K28" s="197"/>
      <c r="L28" s="197"/>
      <c r="M28" s="198"/>
      <c r="N28" s="77"/>
      <c r="O28" s="78"/>
      <c r="P28" s="79" t="s">
        <v>44</v>
      </c>
      <c r="Q28" s="79"/>
      <c r="R28" s="79"/>
      <c r="S28" s="79"/>
      <c r="T28" s="79"/>
      <c r="U28" s="79"/>
      <c r="V28" s="79"/>
      <c r="W28" s="79"/>
      <c r="X28" s="79"/>
      <c r="Y28" s="79"/>
      <c r="Z28" s="195"/>
      <c r="AA28" s="78"/>
      <c r="AB28" s="79" t="s">
        <v>45</v>
      </c>
      <c r="AC28" s="79"/>
      <c r="AD28" s="79"/>
      <c r="AE28" s="79"/>
      <c r="AF28" s="79"/>
      <c r="AG28" s="79"/>
      <c r="AH28" s="79"/>
      <c r="AI28" s="79"/>
      <c r="AJ28" s="200"/>
      <c r="AM28" s="29" t="s">
        <v>63</v>
      </c>
      <c r="AU28" s="35" t="str">
        <f>IF(NOT(N28=""),"開",AV28)</f>
        <v>選択してください</v>
      </c>
      <c r="AV28" s="34" t="str">
        <f>IF(NOT(Z28=""),"閉",AW28)</f>
        <v>選択してください</v>
      </c>
      <c r="AW28" s="34" t="s">
        <v>85</v>
      </c>
    </row>
    <row r="29" spans="2:51" ht="20.100000000000001" customHeight="1">
      <c r="B29" s="188"/>
      <c r="C29" s="189"/>
      <c r="D29" s="189"/>
      <c r="E29" s="189"/>
      <c r="F29" s="189"/>
      <c r="G29" s="189"/>
      <c r="H29" s="189"/>
      <c r="I29" s="190"/>
      <c r="J29" s="108" t="s">
        <v>43</v>
      </c>
      <c r="K29" s="79"/>
      <c r="L29" s="79"/>
      <c r="M29" s="80"/>
      <c r="N29" s="77"/>
      <c r="O29" s="78"/>
      <c r="P29" s="79" t="s">
        <v>44</v>
      </c>
      <c r="Q29" s="79"/>
      <c r="R29" s="79"/>
      <c r="S29" s="79"/>
      <c r="T29" s="79"/>
      <c r="U29" s="79"/>
      <c r="V29" s="79"/>
      <c r="W29" s="79"/>
      <c r="X29" s="79"/>
      <c r="Y29" s="79"/>
      <c r="Z29" s="195"/>
      <c r="AA29" s="78"/>
      <c r="AB29" s="79" t="s">
        <v>45</v>
      </c>
      <c r="AC29" s="79"/>
      <c r="AD29" s="79"/>
      <c r="AE29" s="79"/>
      <c r="AF29" s="79"/>
      <c r="AG29" s="79"/>
      <c r="AH29" s="79"/>
      <c r="AI29" s="79"/>
      <c r="AJ29" s="200"/>
      <c r="AM29" s="6" t="s">
        <v>65</v>
      </c>
      <c r="AU29" s="35" t="str">
        <f>IF(NOT(N29=""),"開",AV29)</f>
        <v>選択してください</v>
      </c>
      <c r="AV29" s="34" t="str">
        <f>IF(NOT(Z29=""),"閉",AW29)</f>
        <v>選択してください</v>
      </c>
      <c r="AW29" s="34" t="s">
        <v>85</v>
      </c>
    </row>
    <row r="30" spans="2:51" ht="20.100000000000001" customHeight="1">
      <c r="B30" s="103" t="s">
        <v>46</v>
      </c>
      <c r="C30" s="104"/>
      <c r="D30" s="104"/>
      <c r="E30" s="104"/>
      <c r="F30" s="104"/>
      <c r="G30" s="104"/>
      <c r="H30" s="104"/>
      <c r="I30" s="105"/>
      <c r="J30" s="108" t="s">
        <v>47</v>
      </c>
      <c r="K30" s="79"/>
      <c r="L30" s="79"/>
      <c r="M30" s="79"/>
      <c r="N30" s="201"/>
      <c r="O30" s="192"/>
      <c r="P30" s="79" t="s">
        <v>14</v>
      </c>
      <c r="Q30" s="80"/>
      <c r="R30" s="108" t="s">
        <v>15</v>
      </c>
      <c r="S30" s="202"/>
      <c r="T30" s="203"/>
      <c r="U30" s="192"/>
      <c r="V30" s="79" t="s">
        <v>14</v>
      </c>
      <c r="W30" s="80"/>
      <c r="X30" s="108" t="s">
        <v>16</v>
      </c>
      <c r="Y30" s="79"/>
      <c r="Z30" s="79"/>
      <c r="AA30" s="79"/>
      <c r="AB30" s="201"/>
      <c r="AC30" s="192"/>
      <c r="AD30" s="79" t="s">
        <v>14</v>
      </c>
      <c r="AE30" s="80"/>
      <c r="AF30" s="108" t="s">
        <v>17</v>
      </c>
      <c r="AG30" s="79"/>
      <c r="AH30" s="204" t="str">
        <f>IF(AB30="","",N30+T30+AB30)</f>
        <v/>
      </c>
      <c r="AI30" s="89"/>
      <c r="AJ30" s="21" t="s">
        <v>25</v>
      </c>
      <c r="AU30" s="35" t="str">
        <f>AH30</f>
        <v/>
      </c>
    </row>
    <row r="31" spans="2:51" ht="20.100000000000001" customHeight="1">
      <c r="B31" s="215" t="s">
        <v>78</v>
      </c>
      <c r="C31" s="216"/>
      <c r="D31" s="216"/>
      <c r="E31" s="216"/>
      <c r="F31" s="216"/>
      <c r="G31" s="216"/>
      <c r="H31" s="216"/>
      <c r="I31" s="217"/>
      <c r="J31" s="108" t="s">
        <v>70</v>
      </c>
      <c r="K31" s="79"/>
      <c r="L31" s="79"/>
      <c r="M31" s="80"/>
      <c r="N31" s="77"/>
      <c r="O31" s="78"/>
      <c r="P31" s="79" t="s">
        <v>71</v>
      </c>
      <c r="Q31" s="79"/>
      <c r="R31" s="195"/>
      <c r="S31" s="78"/>
      <c r="T31" s="79" t="s">
        <v>72</v>
      </c>
      <c r="U31" s="79"/>
      <c r="V31" s="79"/>
      <c r="W31" s="195"/>
      <c r="X31" s="78"/>
      <c r="Y31" s="79" t="s">
        <v>73</v>
      </c>
      <c r="Z31" s="79"/>
      <c r="AA31" s="79"/>
      <c r="AB31" s="195"/>
      <c r="AC31" s="78"/>
      <c r="AD31" s="79" t="s">
        <v>74</v>
      </c>
      <c r="AE31" s="79"/>
      <c r="AF31" s="79"/>
      <c r="AG31" s="192"/>
      <c r="AH31" s="192"/>
      <c r="AI31" s="192"/>
      <c r="AJ31" s="205"/>
      <c r="AU31" s="35" t="str">
        <f>IF(NOT(N31=""),P31,AV31)</f>
        <v>選択してください</v>
      </c>
      <c r="AV31" s="34" t="str">
        <f>IF(NOT(R31=""),T31,AW31)</f>
        <v>選択してください</v>
      </c>
      <c r="AW31" s="34" t="str">
        <f>IF(NOT(W31=""),Y31,AX31)</f>
        <v>選択してください</v>
      </c>
      <c r="AX31" s="34" t="str">
        <f>IF(NOT(AB31=""),AY31,"選択してください")</f>
        <v>選択してください</v>
      </c>
      <c r="AY31" s="34" t="str">
        <f>IF(NOT(AG31=""),AG31,"材質その他入力してください")</f>
        <v>材質その他入力してください</v>
      </c>
    </row>
    <row r="32" spans="2:51" ht="20.100000000000001" customHeight="1">
      <c r="B32" s="218"/>
      <c r="C32" s="219"/>
      <c r="D32" s="219"/>
      <c r="E32" s="219"/>
      <c r="F32" s="219"/>
      <c r="G32" s="219"/>
      <c r="H32" s="219"/>
      <c r="I32" s="220"/>
      <c r="J32" s="108" t="s">
        <v>75</v>
      </c>
      <c r="K32" s="79"/>
      <c r="L32" s="79"/>
      <c r="M32" s="80"/>
      <c r="N32" s="77"/>
      <c r="O32" s="78"/>
      <c r="P32" s="79" t="s">
        <v>71</v>
      </c>
      <c r="Q32" s="79"/>
      <c r="R32" s="195"/>
      <c r="S32" s="78"/>
      <c r="T32" s="79" t="s">
        <v>76</v>
      </c>
      <c r="U32" s="79"/>
      <c r="V32" s="79"/>
      <c r="W32" s="195"/>
      <c r="X32" s="78"/>
      <c r="Y32" s="79" t="s">
        <v>77</v>
      </c>
      <c r="Z32" s="79"/>
      <c r="AA32" s="79"/>
      <c r="AB32" s="195"/>
      <c r="AC32" s="78"/>
      <c r="AD32" s="79" t="s">
        <v>74</v>
      </c>
      <c r="AE32" s="79"/>
      <c r="AF32" s="79"/>
      <c r="AG32" s="192"/>
      <c r="AH32" s="192"/>
      <c r="AI32" s="192"/>
      <c r="AJ32" s="205"/>
      <c r="AT32" s="1" t="s">
        <v>20</v>
      </c>
      <c r="AU32" s="35" t="str">
        <f>IF(NOT(N32=""),P32,AV32)</f>
        <v>選択してください</v>
      </c>
      <c r="AV32" s="34" t="str">
        <f>IF(NOT(R32=""),T32,AW32)</f>
        <v>選択してください</v>
      </c>
      <c r="AW32" s="34" t="str">
        <f>IF(NOT(W32=""),Y32,AX32)</f>
        <v>選択してください</v>
      </c>
      <c r="AX32" s="34" t="str">
        <f>IF(NOT(AB32=""),AY32,"選択してください")</f>
        <v>選択してください</v>
      </c>
      <c r="AY32" s="34" t="str">
        <f>IF(NOT(AG32=""),AG32,"材質その他入力してください")</f>
        <v>材質その他入力してください</v>
      </c>
    </row>
    <row r="33" spans="2:54" ht="20.100000000000001" customHeight="1">
      <c r="B33" s="165"/>
      <c r="C33" s="166"/>
      <c r="D33" s="166"/>
      <c r="E33" s="166"/>
      <c r="F33" s="166"/>
      <c r="G33" s="166"/>
      <c r="H33" s="166"/>
      <c r="I33" s="167"/>
      <c r="J33" s="108" t="s">
        <v>48</v>
      </c>
      <c r="K33" s="79"/>
      <c r="L33" s="79"/>
      <c r="M33" s="80"/>
      <c r="N33" s="77"/>
      <c r="O33" s="78"/>
      <c r="P33" s="79" t="s">
        <v>19</v>
      </c>
      <c r="Q33" s="79"/>
      <c r="R33" s="11" t="s">
        <v>20</v>
      </c>
      <c r="S33" s="79" t="s">
        <v>49</v>
      </c>
      <c r="T33" s="79"/>
      <c r="U33" s="79"/>
      <c r="V33" s="79"/>
      <c r="W33" s="79"/>
      <c r="X33" s="193"/>
      <c r="Y33" s="193"/>
      <c r="Z33" s="193"/>
      <c r="AA33" s="193"/>
      <c r="AB33" s="193"/>
      <c r="AC33" s="193"/>
      <c r="AD33" s="193"/>
      <c r="AE33" s="11"/>
      <c r="AF33" s="17" t="s">
        <v>21</v>
      </c>
      <c r="AG33" s="77"/>
      <c r="AH33" s="78"/>
      <c r="AI33" s="79" t="s">
        <v>27</v>
      </c>
      <c r="AJ33" s="200"/>
      <c r="AT33" s="1" t="s">
        <v>21</v>
      </c>
      <c r="AU33" s="34" t="str">
        <f>IF(NOT(N33=""),"有",AV33)</f>
        <v>選択してください</v>
      </c>
      <c r="AV33" s="34" t="str">
        <f>IF(NOT(AG33=""),"無",AW33)</f>
        <v>選択してください</v>
      </c>
      <c r="AW33" s="34" t="s">
        <v>86</v>
      </c>
      <c r="AX33" s="34" t="str">
        <f>IF(NOT(X33=""),AT32&amp;X33&amp;AT33,"")</f>
        <v/>
      </c>
      <c r="AY33" s="34" t="s">
        <v>87</v>
      </c>
      <c r="AZ33" s="35" t="str">
        <f>AU33&amp;AX33</f>
        <v>選択してください</v>
      </c>
    </row>
    <row r="34" spans="2:54" ht="20.100000000000001" customHeight="1">
      <c r="B34" s="206" t="s">
        <v>53</v>
      </c>
      <c r="C34" s="207"/>
      <c r="D34" s="207"/>
      <c r="E34" s="207"/>
      <c r="F34" s="207"/>
      <c r="G34" s="207"/>
      <c r="H34" s="207"/>
      <c r="I34" s="208"/>
      <c r="J34" s="108" t="s">
        <v>54</v>
      </c>
      <c r="K34" s="79"/>
      <c r="L34" s="79"/>
      <c r="M34" s="79"/>
      <c r="N34" s="80"/>
      <c r="O34" s="212"/>
      <c r="P34" s="193"/>
      <c r="Q34" s="8" t="s">
        <v>50</v>
      </c>
      <c r="R34" s="193"/>
      <c r="S34" s="193"/>
      <c r="T34" s="213"/>
      <c r="U34" s="193"/>
      <c r="V34" s="79" t="s">
        <v>2</v>
      </c>
      <c r="W34" s="79"/>
      <c r="X34" s="214"/>
      <c r="Y34" s="214"/>
      <c r="Z34" s="79" t="s">
        <v>3</v>
      </c>
      <c r="AA34" s="79"/>
      <c r="AB34" s="8" t="s">
        <v>56</v>
      </c>
      <c r="AC34" s="193"/>
      <c r="AD34" s="193"/>
      <c r="AE34" s="79" t="s">
        <v>2</v>
      </c>
      <c r="AF34" s="79"/>
      <c r="AG34" s="214"/>
      <c r="AH34" s="214"/>
      <c r="AI34" s="79" t="s">
        <v>3</v>
      </c>
      <c r="AJ34" s="200"/>
      <c r="AT34" s="1" t="s">
        <v>90</v>
      </c>
      <c r="AU34" s="35" t="str">
        <f>T34&amp;AT34&amp;X34</f>
        <v>:</v>
      </c>
      <c r="AV34" s="35" t="str">
        <f>AC34&amp;AT34&amp;AG34</f>
        <v>:</v>
      </c>
      <c r="AW34" s="34" t="e">
        <f>AV34-AU34</f>
        <v>#VALUE!</v>
      </c>
      <c r="AX34" s="35" t="e">
        <f>(HOUR(AW34))+(MINUTE(AW34)/60)</f>
        <v>#VALUE!</v>
      </c>
      <c r="AY34" s="34" t="e">
        <f>AX34*60</f>
        <v>#VALUE!</v>
      </c>
      <c r="AZ34" s="34">
        <f>IF(NOT(T34=""),AY34,BA34)</f>
        <v>0</v>
      </c>
      <c r="BA34" s="34">
        <v>0</v>
      </c>
    </row>
    <row r="35" spans="2:54" ht="20.100000000000001" customHeight="1">
      <c r="B35" s="209"/>
      <c r="C35" s="210"/>
      <c r="D35" s="210"/>
      <c r="E35" s="210"/>
      <c r="F35" s="210"/>
      <c r="G35" s="210"/>
      <c r="H35" s="210"/>
      <c r="I35" s="211"/>
      <c r="J35" s="108" t="s">
        <v>55</v>
      </c>
      <c r="K35" s="79"/>
      <c r="L35" s="79"/>
      <c r="M35" s="79"/>
      <c r="N35" s="80"/>
      <c r="O35" s="212"/>
      <c r="P35" s="193"/>
      <c r="Q35" s="8" t="s">
        <v>50</v>
      </c>
      <c r="R35" s="193"/>
      <c r="S35" s="193"/>
      <c r="T35" s="213"/>
      <c r="U35" s="193"/>
      <c r="V35" s="79" t="s">
        <v>2</v>
      </c>
      <c r="W35" s="79"/>
      <c r="X35" s="214"/>
      <c r="Y35" s="214"/>
      <c r="Z35" s="79" t="s">
        <v>3</v>
      </c>
      <c r="AA35" s="79"/>
      <c r="AB35" s="8" t="s">
        <v>56</v>
      </c>
      <c r="AC35" s="193"/>
      <c r="AD35" s="193"/>
      <c r="AE35" s="79" t="s">
        <v>2</v>
      </c>
      <c r="AF35" s="79"/>
      <c r="AG35" s="214"/>
      <c r="AH35" s="214"/>
      <c r="AI35" s="79" t="s">
        <v>3</v>
      </c>
      <c r="AJ35" s="200"/>
      <c r="AT35" s="1" t="s">
        <v>90</v>
      </c>
      <c r="AU35" s="35" t="str">
        <f>T35&amp;AT35&amp;X35</f>
        <v>:</v>
      </c>
      <c r="AV35" s="35" t="str">
        <f>AC35&amp;AT35&amp;AG35</f>
        <v>:</v>
      </c>
      <c r="AW35" s="34" t="e">
        <f>AV35-AU35</f>
        <v>#VALUE!</v>
      </c>
      <c r="AX35" s="35" t="e">
        <f>(HOUR(AW35))+(MINUTE(AW35)/60)</f>
        <v>#VALUE!</v>
      </c>
      <c r="AY35" s="34" t="e">
        <f>AX35*60</f>
        <v>#VALUE!</v>
      </c>
      <c r="AZ35" s="34">
        <f>IF(NOT(T35=""),AY35,BA35)</f>
        <v>0</v>
      </c>
      <c r="BA35" s="34">
        <v>0</v>
      </c>
    </row>
    <row r="36" spans="2:54" ht="18" customHeight="1">
      <c r="B36" s="223" t="s">
        <v>69</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5"/>
      <c r="AU36" s="35" t="str">
        <f>IF(NOT(T34=""),AU34,AV36)</f>
        <v>時間入力して</v>
      </c>
      <c r="AV36" s="34" t="str">
        <f>IF(NOT(T35=""),AU35,"時間入力して")</f>
        <v>時間入力して</v>
      </c>
      <c r="AX36" s="35"/>
      <c r="AY36" s="35">
        <f>AZ34+AZ35</f>
        <v>0</v>
      </c>
      <c r="AZ36" s="34" t="s">
        <v>88</v>
      </c>
    </row>
    <row r="37" spans="2:54" ht="18.75" customHeight="1">
      <c r="B37" s="32"/>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7"/>
      <c r="AU37" s="35" t="str">
        <f>C37&amp;C38&amp;C39</f>
        <v/>
      </c>
    </row>
    <row r="38" spans="2:54" ht="21.95" customHeight="1">
      <c r="B38" s="30"/>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30"/>
    </row>
    <row r="39" spans="2:54" ht="32.25" customHeight="1" thickBot="1">
      <c r="B39" s="33"/>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2"/>
    </row>
    <row r="40" spans="2:54" ht="24" customHeight="1">
      <c r="B40" s="228" t="s">
        <v>148</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row>
    <row r="41" spans="2:54" ht="15.6" customHeight="1">
      <c r="B41" s="221" t="s">
        <v>51</v>
      </c>
      <c r="C41" s="221"/>
      <c r="D41" s="221"/>
      <c r="E41" s="221"/>
      <c r="F41" s="221"/>
      <c r="G41" s="221"/>
      <c r="H41" s="221"/>
      <c r="I41" s="221"/>
      <c r="J41" s="221"/>
      <c r="K41" s="221"/>
      <c r="L41" s="221"/>
      <c r="M41" s="221"/>
      <c r="N41" s="221"/>
      <c r="O41" s="25"/>
      <c r="P41" s="25"/>
      <c r="Q41" s="25"/>
      <c r="R41" s="25"/>
      <c r="S41" s="25"/>
      <c r="T41" s="25"/>
      <c r="U41" s="25"/>
      <c r="V41" s="25"/>
      <c r="W41" s="25"/>
      <c r="X41" s="25"/>
      <c r="Y41" s="25"/>
      <c r="Z41" s="25"/>
      <c r="AA41" s="25"/>
      <c r="AB41" s="25"/>
      <c r="AC41" s="25"/>
      <c r="AD41" s="25"/>
      <c r="AE41" s="25"/>
      <c r="AF41" s="25"/>
      <c r="AG41" s="25"/>
      <c r="AH41" s="25"/>
      <c r="AI41" s="25"/>
      <c r="AJ41" s="25"/>
    </row>
    <row r="42" spans="2:54" s="6" customFormat="1" ht="20.100000000000001" customHeight="1">
      <c r="B42" s="222" t="s">
        <v>52</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U42" s="39"/>
      <c r="AV42" s="39"/>
      <c r="AW42" s="39"/>
      <c r="AX42" s="39"/>
      <c r="AY42" s="39"/>
      <c r="AZ42" s="39"/>
      <c r="BA42" s="39"/>
      <c r="BB42" s="39"/>
    </row>
    <row r="43" spans="2:54" ht="20.100000000000001" customHeight="1">
      <c r="B43" s="222" t="s">
        <v>66</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row>
    <row r="44" spans="2:54" ht="24" customHeight="1">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row>
    <row r="45" spans="2:54" ht="10.5" customHeight="1">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3"/>
    </row>
    <row r="46" spans="2:54" ht="10.5" customHeight="1">
      <c r="B46" s="23"/>
      <c r="AJ46" s="23"/>
    </row>
    <row r="47" spans="2:54" ht="10.5" customHeight="1">
      <c r="B47" s="23"/>
      <c r="AJ47" s="23"/>
    </row>
    <row r="48" spans="2:54" ht="10.5" customHeight="1">
      <c r="B48" s="23"/>
      <c r="AJ48" s="23"/>
    </row>
    <row r="49" spans="2:36" ht="10.5" customHeight="1">
      <c r="B49" s="23"/>
      <c r="H49" s="26"/>
      <c r="AJ49" s="23"/>
    </row>
    <row r="50" spans="2:36" ht="10.5" customHeight="1">
      <c r="B50" s="23"/>
      <c r="AJ50" s="23"/>
    </row>
    <row r="51" spans="2:36" ht="10.5" customHeight="1">
      <c r="B51" s="23"/>
      <c r="AJ51" s="23"/>
    </row>
    <row r="52" spans="2:36" ht="10.5" customHeight="1">
      <c r="B52" s="23"/>
      <c r="AJ52" s="23"/>
    </row>
    <row r="53" spans="2:36" ht="10.5" customHeight="1">
      <c r="B53" s="23"/>
      <c r="AJ53" s="23"/>
    </row>
    <row r="54" spans="2:36" ht="10.5"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sheetData>
  <sheetProtection sheet="1" formatCells="0" selectLockedCells="1"/>
  <dataConsolidate/>
  <mergeCells count="180">
    <mergeCell ref="B40:AJ40"/>
    <mergeCell ref="B41:N41"/>
    <mergeCell ref="B42:AJ42"/>
    <mergeCell ref="B43:AJ44"/>
    <mergeCell ref="X35:Y35"/>
    <mergeCell ref="Z35:AA35"/>
    <mergeCell ref="AC35:AD35"/>
    <mergeCell ref="AE35:AF35"/>
    <mergeCell ref="AG35:AH35"/>
    <mergeCell ref="AI35:AJ35"/>
    <mergeCell ref="B36:AJ36"/>
    <mergeCell ref="C37:AJ37"/>
    <mergeCell ref="C38:AJ39"/>
    <mergeCell ref="J33:M33"/>
    <mergeCell ref="N33:O33"/>
    <mergeCell ref="P33:Q33"/>
    <mergeCell ref="S33:W33"/>
    <mergeCell ref="X33:AD33"/>
    <mergeCell ref="AG33:AH33"/>
    <mergeCell ref="AI33:AJ33"/>
    <mergeCell ref="B34:I35"/>
    <mergeCell ref="J34:N34"/>
    <mergeCell ref="O34:P34"/>
    <mergeCell ref="R34:S34"/>
    <mergeCell ref="T34:U34"/>
    <mergeCell ref="V34:W34"/>
    <mergeCell ref="X34:Y34"/>
    <mergeCell ref="Z34:AA34"/>
    <mergeCell ref="AC34:AD34"/>
    <mergeCell ref="AE34:AF34"/>
    <mergeCell ref="AG34:AH34"/>
    <mergeCell ref="AI34:AJ34"/>
    <mergeCell ref="J35:N35"/>
    <mergeCell ref="O35:P35"/>
    <mergeCell ref="R35:S35"/>
    <mergeCell ref="T35:U35"/>
    <mergeCell ref="V35:W35"/>
    <mergeCell ref="AD30:AE30"/>
    <mergeCell ref="AF30:AG30"/>
    <mergeCell ref="AH30:AI30"/>
    <mergeCell ref="B31:I33"/>
    <mergeCell ref="J31:M31"/>
    <mergeCell ref="N31:O31"/>
    <mergeCell ref="P31:Q31"/>
    <mergeCell ref="R31:S31"/>
    <mergeCell ref="T31:V31"/>
    <mergeCell ref="W31:X31"/>
    <mergeCell ref="Y31:AA31"/>
    <mergeCell ref="AB31:AC31"/>
    <mergeCell ref="AD31:AF31"/>
    <mergeCell ref="AG31:AJ31"/>
    <mergeCell ref="J32:M32"/>
    <mergeCell ref="N32:O32"/>
    <mergeCell ref="P32:Q32"/>
    <mergeCell ref="R32:S32"/>
    <mergeCell ref="T32:V32"/>
    <mergeCell ref="W32:X32"/>
    <mergeCell ref="Y32:AA32"/>
    <mergeCell ref="AB32:AC32"/>
    <mergeCell ref="AD32:AF32"/>
    <mergeCell ref="AG32:AJ32"/>
    <mergeCell ref="B30:I30"/>
    <mergeCell ref="J30:M30"/>
    <mergeCell ref="N30:O30"/>
    <mergeCell ref="P30:Q30"/>
    <mergeCell ref="R30:S30"/>
    <mergeCell ref="T30:U30"/>
    <mergeCell ref="V30:W30"/>
    <mergeCell ref="X30:AA30"/>
    <mergeCell ref="AB30:AC30"/>
    <mergeCell ref="B28:I29"/>
    <mergeCell ref="J28:M28"/>
    <mergeCell ref="N28:O28"/>
    <mergeCell ref="P28:Y28"/>
    <mergeCell ref="Z28:AA28"/>
    <mergeCell ref="AB28:AJ28"/>
    <mergeCell ref="J29:M29"/>
    <mergeCell ref="N29:O29"/>
    <mergeCell ref="P29:Y29"/>
    <mergeCell ref="Z29:AA29"/>
    <mergeCell ref="AB29:AJ29"/>
    <mergeCell ref="J27:L27"/>
    <mergeCell ref="M27:N27"/>
    <mergeCell ref="O27:P27"/>
    <mergeCell ref="R27:S27"/>
    <mergeCell ref="T27:U27"/>
    <mergeCell ref="V27:W27"/>
    <mergeCell ref="X27:Y27"/>
    <mergeCell ref="AB27:AC27"/>
    <mergeCell ref="AD27:AE27"/>
    <mergeCell ref="B21:I21"/>
    <mergeCell ref="J21:AJ21"/>
    <mergeCell ref="B22:I22"/>
    <mergeCell ref="J22:AJ22"/>
    <mergeCell ref="B24:AJ24"/>
    <mergeCell ref="B25:I27"/>
    <mergeCell ref="J25:K25"/>
    <mergeCell ref="L25:M25"/>
    <mergeCell ref="N25:O25"/>
    <mergeCell ref="P25:T25"/>
    <mergeCell ref="U25:V25"/>
    <mergeCell ref="W25:Y25"/>
    <mergeCell ref="Z25:AA25"/>
    <mergeCell ref="AB25:AC25"/>
    <mergeCell ref="AE25:AI25"/>
    <mergeCell ref="J26:L26"/>
    <mergeCell ref="M26:N26"/>
    <mergeCell ref="O26:P26"/>
    <mergeCell ref="R26:S26"/>
    <mergeCell ref="T26:U26"/>
    <mergeCell ref="V26:W26"/>
    <mergeCell ref="X26:Y26"/>
    <mergeCell ref="AB26:AC26"/>
    <mergeCell ref="AD26:AE26"/>
    <mergeCell ref="B17:I17"/>
    <mergeCell ref="J17:AJ17"/>
    <mergeCell ref="B18:I18"/>
    <mergeCell ref="J18:AD18"/>
    <mergeCell ref="AE18:AJ18"/>
    <mergeCell ref="B19:I19"/>
    <mergeCell ref="J19:AD19"/>
    <mergeCell ref="AE19:AJ20"/>
    <mergeCell ref="B20:I20"/>
    <mergeCell ref="J20:AD20"/>
    <mergeCell ref="X13:Z13"/>
    <mergeCell ref="AA13:AG13"/>
    <mergeCell ref="AH13:AJ13"/>
    <mergeCell ref="B14:I16"/>
    <mergeCell ref="J14:Q14"/>
    <mergeCell ref="R14:T14"/>
    <mergeCell ref="U14:W14"/>
    <mergeCell ref="X14:AD14"/>
    <mergeCell ref="AE14:AG14"/>
    <mergeCell ref="AH14:AJ14"/>
    <mergeCell ref="J15:Q15"/>
    <mergeCell ref="R15:T15"/>
    <mergeCell ref="U15:W15"/>
    <mergeCell ref="X15:AD15"/>
    <mergeCell ref="AE15:AG15"/>
    <mergeCell ref="AH15:AJ15"/>
    <mergeCell ref="J16:S16"/>
    <mergeCell ref="T16:W16"/>
    <mergeCell ref="X16:AD16"/>
    <mergeCell ref="AE16:AG16"/>
    <mergeCell ref="AH16:AJ16"/>
    <mergeCell ref="B12:I12"/>
    <mergeCell ref="J12:L12"/>
    <mergeCell ref="M12:O12"/>
    <mergeCell ref="P12:R12"/>
    <mergeCell ref="S12:U12"/>
    <mergeCell ref="B13:I13"/>
    <mergeCell ref="J13:O13"/>
    <mergeCell ref="P13:T13"/>
    <mergeCell ref="U13:W13"/>
    <mergeCell ref="U7:Y8"/>
    <mergeCell ref="Z7:AH8"/>
    <mergeCell ref="AI7:AJ8"/>
    <mergeCell ref="B10:AJ10"/>
    <mergeCell ref="B11:I11"/>
    <mergeCell ref="J11:N11"/>
    <mergeCell ref="O11:P11"/>
    <mergeCell ref="Q11:R11"/>
    <mergeCell ref="S11:T11"/>
    <mergeCell ref="U11:V11"/>
    <mergeCell ref="W11:X11"/>
    <mergeCell ref="Z11:AA11"/>
    <mergeCell ref="AC11:AE11"/>
    <mergeCell ref="AF11:AJ11"/>
    <mergeCell ref="F2:AF2"/>
    <mergeCell ref="AG2:AJ2"/>
    <mergeCell ref="P3:U3"/>
    <mergeCell ref="W3:Y3"/>
    <mergeCell ref="Z3:AC3"/>
    <mergeCell ref="AE3:AF3"/>
    <mergeCell ref="AH3:AI3"/>
    <mergeCell ref="C4:F5"/>
    <mergeCell ref="G4:N5"/>
    <mergeCell ref="O4:R5"/>
    <mergeCell ref="Z4:AC4"/>
    <mergeCell ref="Y5:AH5"/>
  </mergeCells>
  <phoneticPr fontId="1"/>
  <dataValidations count="5">
    <dataValidation allowBlank="1" showErrorMessage="1" sqref="AU15:AU16">
      <formula1>0</formula1>
      <formula2>0</formula2>
    </dataValidation>
    <dataValidation type="list" allowBlank="1" showInputMessage="1" showErrorMessage="1" sqref="Z25:AA25 N31:O33 R31:S32 W31:X32 AB31:AC32 M26:N27 R26:S27 V26:W27 AB26:AC27 N28:O29 Z28:AA29 AG33:AH33 N25:O25 U25:V25">
      <formula1>$AM$25</formula1>
    </dataValidation>
    <dataValidation allowBlank="1" showErrorMessage="1" promptTitle="浮遊粉じん" prompt="小数点第3位を四捨五入し、小数点第2位で表示すること。" sqref="J21"/>
    <dataValidation type="list" allowBlank="1" showInputMessage="1" showErrorMessage="1" sqref="C37:AJ37 AR36:AR39">
      <formula1>$AM$26:$AM$29</formula1>
    </dataValidation>
    <dataValidation type="list" allowBlank="1" showInputMessage="1" showErrorMessage="1" sqref="AF11:AJ11">
      <formula1>$AM$9:$AM$12</formula1>
    </dataValidation>
  </dataValidations>
  <pageMargins left="0.27559055118110237" right="0.19685039370078741" top="0.43307086614173229" bottom="0" header="0.43307086614173229" footer="0.35433070866141736"/>
  <pageSetup paperSize="9"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54"/>
  <sheetViews>
    <sheetView view="pageBreakPreview" zoomScale="85" zoomScaleNormal="85" zoomScaleSheetLayoutView="85" workbookViewId="0">
      <selection activeCell="Q11" sqref="Q11:R11"/>
    </sheetView>
  </sheetViews>
  <sheetFormatPr defaultColWidth="9" defaultRowHeight="13.5"/>
  <cols>
    <col min="1" max="1" width="6.125" style="1" customWidth="1"/>
    <col min="2" max="25" width="2.5" style="1" customWidth="1"/>
    <col min="26" max="26" width="4.875" style="1" customWidth="1"/>
    <col min="27" max="27" width="2.5" style="1" customWidth="1"/>
    <col min="28" max="28" width="3.25" style="1" customWidth="1"/>
    <col min="29" max="35" width="2.5" style="1" customWidth="1"/>
    <col min="36" max="36" width="3.25" style="1" customWidth="1"/>
    <col min="37" max="37" width="2.625" style="1" customWidth="1"/>
    <col min="38" max="46" width="9" style="1" hidden="1" customWidth="1"/>
    <col min="47" max="51" width="9" style="34" hidden="1" customWidth="1"/>
    <col min="52" max="52" width="5.125" style="34" hidden="1" customWidth="1"/>
    <col min="53" max="54" width="9" style="34" hidden="1" customWidth="1"/>
    <col min="55" max="56" width="9" style="1" hidden="1" customWidth="1"/>
    <col min="57" max="57" width="9" style="1" customWidth="1"/>
    <col min="58" max="16384" width="9" style="1"/>
  </cols>
  <sheetData>
    <row r="1" spans="1:48" ht="20.100000000000001" customHeight="1">
      <c r="B1" s="73" t="s">
        <v>111</v>
      </c>
    </row>
    <row r="2" spans="1:48" ht="27" customHeight="1">
      <c r="C2" s="3"/>
      <c r="E2" s="3"/>
      <c r="F2" s="110" t="s">
        <v>67</v>
      </c>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1"/>
      <c r="AH2" s="111"/>
      <c r="AI2" s="111"/>
      <c r="AJ2" s="111"/>
      <c r="AM2" s="3"/>
    </row>
    <row r="3" spans="1:48" ht="22.5" customHeight="1">
      <c r="P3" s="110"/>
      <c r="Q3" s="110"/>
      <c r="R3" s="110"/>
      <c r="S3" s="110"/>
      <c r="T3" s="110"/>
      <c r="U3" s="110"/>
      <c r="W3" s="94" t="s">
        <v>79</v>
      </c>
      <c r="X3" s="94"/>
      <c r="Y3" s="94"/>
      <c r="Z3" s="233" t="str">
        <f>IF(全面改修校検査①!Z3="","",全面改修校検査①!Z3)</f>
        <v/>
      </c>
      <c r="AA3" s="233"/>
      <c r="AB3" s="233"/>
      <c r="AC3" s="233"/>
      <c r="AD3" s="7" t="s">
        <v>0</v>
      </c>
      <c r="AE3" s="233" t="str">
        <f>IF(全面改修校検査①!AE3="","",全面改修校検査①!AE3)</f>
        <v/>
      </c>
      <c r="AF3" s="233"/>
      <c r="AG3" s="7" t="s">
        <v>1</v>
      </c>
      <c r="AH3" s="233" t="str">
        <f>IF(全面改修校検査①!AH3="","",全面改修校検査①!AH3)</f>
        <v/>
      </c>
      <c r="AI3" s="233"/>
      <c r="AJ3" s="7" t="s">
        <v>8</v>
      </c>
      <c r="AM3" s="4"/>
    </row>
    <row r="4" spans="1:48" ht="13.5" customHeight="1">
      <c r="C4" s="112" t="s">
        <v>4</v>
      </c>
      <c r="D4" s="112"/>
      <c r="E4" s="112"/>
      <c r="F4" s="112"/>
      <c r="G4" s="234">
        <f>全面改修校検査①!G4</f>
        <v>0</v>
      </c>
      <c r="H4" s="234"/>
      <c r="I4" s="234"/>
      <c r="J4" s="234"/>
      <c r="K4" s="234"/>
      <c r="L4" s="234"/>
      <c r="M4" s="234"/>
      <c r="N4" s="234"/>
      <c r="O4" s="112" t="s">
        <v>5</v>
      </c>
      <c r="P4" s="112"/>
      <c r="Q4" s="112"/>
      <c r="R4" s="112"/>
      <c r="Z4" s="98"/>
      <c r="AA4" s="98"/>
      <c r="AB4" s="98"/>
      <c r="AC4" s="98"/>
    </row>
    <row r="5" spans="1:48" ht="15.75" customHeight="1">
      <c r="C5" s="112"/>
      <c r="D5" s="112"/>
      <c r="E5" s="112"/>
      <c r="F5" s="112"/>
      <c r="G5" s="234"/>
      <c r="H5" s="234"/>
      <c r="I5" s="234"/>
      <c r="J5" s="234"/>
      <c r="K5" s="234"/>
      <c r="L5" s="234"/>
      <c r="M5" s="234"/>
      <c r="N5" s="234"/>
      <c r="O5" s="112"/>
      <c r="P5" s="112"/>
      <c r="Q5" s="112"/>
      <c r="R5" s="112"/>
      <c r="W5" s="2"/>
      <c r="X5" s="2"/>
      <c r="Y5" s="113" t="s">
        <v>6</v>
      </c>
      <c r="Z5" s="113"/>
      <c r="AA5" s="113"/>
      <c r="AB5" s="113"/>
      <c r="AC5" s="113"/>
      <c r="AD5" s="113"/>
      <c r="AE5" s="113"/>
      <c r="AF5" s="113"/>
      <c r="AG5" s="113"/>
      <c r="AH5" s="113"/>
      <c r="AI5" s="2"/>
      <c r="AJ5" s="2"/>
    </row>
    <row r="6" spans="1:48" ht="7.5" customHeight="1"/>
    <row r="7" spans="1:48" ht="13.5" customHeight="1">
      <c r="U7" s="95" t="s">
        <v>7</v>
      </c>
      <c r="V7" s="95"/>
      <c r="W7" s="95"/>
      <c r="X7" s="95"/>
      <c r="Y7" s="95"/>
      <c r="Z7" s="234">
        <f>全面改修校検査①!Z7</f>
        <v>0</v>
      </c>
      <c r="AA7" s="234"/>
      <c r="AB7" s="234"/>
      <c r="AC7" s="234"/>
      <c r="AD7" s="234"/>
      <c r="AE7" s="234"/>
      <c r="AF7" s="234"/>
      <c r="AG7" s="234"/>
      <c r="AH7" s="234"/>
      <c r="AI7" s="99"/>
      <c r="AJ7" s="99"/>
    </row>
    <row r="8" spans="1:48" ht="12" customHeight="1">
      <c r="U8" s="95"/>
      <c r="V8" s="95"/>
      <c r="W8" s="95"/>
      <c r="X8" s="95"/>
      <c r="Y8" s="95"/>
      <c r="Z8" s="235"/>
      <c r="AA8" s="235"/>
      <c r="AB8" s="235"/>
      <c r="AC8" s="235"/>
      <c r="AD8" s="235"/>
      <c r="AE8" s="235"/>
      <c r="AF8" s="235"/>
      <c r="AG8" s="235"/>
      <c r="AH8" s="235"/>
      <c r="AI8" s="99"/>
      <c r="AJ8" s="99"/>
    </row>
    <row r="9" spans="1:48" ht="7.5" customHeight="1" thickBot="1">
      <c r="V9" s="12"/>
      <c r="W9" s="12"/>
      <c r="X9" s="12"/>
      <c r="Y9" s="12"/>
      <c r="AA9" s="22"/>
      <c r="AB9" s="22"/>
      <c r="AC9" s="22"/>
      <c r="AD9" s="22"/>
      <c r="AE9" s="22"/>
      <c r="AF9" s="22"/>
      <c r="AG9" s="22"/>
      <c r="AH9" s="22"/>
      <c r="AI9" s="12"/>
      <c r="AJ9" s="12"/>
      <c r="AM9" s="76" t="s">
        <v>114</v>
      </c>
    </row>
    <row r="10" spans="1:48" ht="20.100000000000001" customHeight="1">
      <c r="B10" s="100" t="s">
        <v>118</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2"/>
      <c r="AM10" s="76" t="s">
        <v>115</v>
      </c>
      <c r="AU10" s="34" t="str">
        <f>TEXT(P12,"0#")</f>
        <v>0</v>
      </c>
    </row>
    <row r="11" spans="1:48" ht="20.100000000000001" customHeight="1">
      <c r="B11" s="103" t="s">
        <v>68</v>
      </c>
      <c r="C11" s="104"/>
      <c r="D11" s="104"/>
      <c r="E11" s="104"/>
      <c r="F11" s="104"/>
      <c r="G11" s="104"/>
      <c r="H11" s="104"/>
      <c r="I11" s="105"/>
      <c r="J11" s="88" t="str">
        <f>IF(Z3="","",Z3)</f>
        <v/>
      </c>
      <c r="K11" s="89"/>
      <c r="L11" s="89"/>
      <c r="M11" s="89"/>
      <c r="N11" s="89"/>
      <c r="O11" s="90" t="s">
        <v>0</v>
      </c>
      <c r="P11" s="90"/>
      <c r="Q11" s="106"/>
      <c r="R11" s="106"/>
      <c r="S11" s="79" t="s">
        <v>1</v>
      </c>
      <c r="T11" s="79"/>
      <c r="U11" s="106"/>
      <c r="V11" s="106"/>
      <c r="W11" s="79" t="s">
        <v>24</v>
      </c>
      <c r="X11" s="79"/>
      <c r="Y11" s="8" t="s">
        <v>20</v>
      </c>
      <c r="Z11" s="107"/>
      <c r="AA11" s="107"/>
      <c r="AB11" s="13" t="s">
        <v>21</v>
      </c>
      <c r="AC11" s="108" t="s">
        <v>18</v>
      </c>
      <c r="AD11" s="79"/>
      <c r="AE11" s="79"/>
      <c r="AF11" s="106"/>
      <c r="AG11" s="106"/>
      <c r="AH11" s="106"/>
      <c r="AI11" s="106"/>
      <c r="AJ11" s="109"/>
      <c r="AM11" s="76" t="s">
        <v>116</v>
      </c>
      <c r="AR11" s="1">
        <f>G4</f>
        <v>0</v>
      </c>
      <c r="AT11" s="1" t="s">
        <v>89</v>
      </c>
      <c r="AU11" s="35" t="str">
        <f>Q11&amp;AT11&amp;U11</f>
        <v>/</v>
      </c>
      <c r="AV11" s="35">
        <f>AF11</f>
        <v>0</v>
      </c>
    </row>
    <row r="12" spans="1:48" ht="20.100000000000001" customHeight="1">
      <c r="B12" s="103" t="s">
        <v>28</v>
      </c>
      <c r="C12" s="104"/>
      <c r="D12" s="104"/>
      <c r="E12" s="104"/>
      <c r="F12" s="104"/>
      <c r="G12" s="104"/>
      <c r="H12" s="104"/>
      <c r="I12" s="105"/>
      <c r="J12" s="114"/>
      <c r="K12" s="106"/>
      <c r="L12" s="106"/>
      <c r="M12" s="79" t="s">
        <v>2</v>
      </c>
      <c r="N12" s="79"/>
      <c r="O12" s="80"/>
      <c r="P12" s="114"/>
      <c r="Q12" s="106"/>
      <c r="R12" s="106"/>
      <c r="S12" s="79" t="s">
        <v>3</v>
      </c>
      <c r="T12" s="79"/>
      <c r="U12" s="80"/>
      <c r="V12" s="15"/>
      <c r="W12" s="15"/>
      <c r="X12" s="15"/>
      <c r="Y12" s="15"/>
      <c r="Z12" s="15"/>
      <c r="AA12" s="27"/>
      <c r="AB12" s="27"/>
      <c r="AC12" s="27"/>
      <c r="AD12" s="8"/>
      <c r="AE12" s="8"/>
      <c r="AF12" s="8"/>
      <c r="AG12" s="8"/>
      <c r="AH12" s="8"/>
      <c r="AI12" s="8"/>
      <c r="AJ12" s="21"/>
      <c r="AM12" s="76" t="s">
        <v>117</v>
      </c>
      <c r="AT12" s="1" t="s">
        <v>90</v>
      </c>
      <c r="AU12" s="35" t="str">
        <f>J12&amp;AT12&amp;AU10</f>
        <v>:0</v>
      </c>
    </row>
    <row r="13" spans="1:48" ht="20.100000000000001" customHeight="1">
      <c r="B13" s="115" t="s">
        <v>29</v>
      </c>
      <c r="C13" s="116"/>
      <c r="D13" s="116"/>
      <c r="E13" s="116"/>
      <c r="F13" s="116"/>
      <c r="G13" s="116"/>
      <c r="H13" s="116"/>
      <c r="I13" s="117"/>
      <c r="J13" s="118"/>
      <c r="K13" s="119"/>
      <c r="L13" s="119"/>
      <c r="M13" s="119"/>
      <c r="N13" s="119"/>
      <c r="O13" s="119"/>
      <c r="P13" s="90" t="s">
        <v>30</v>
      </c>
      <c r="Q13" s="90"/>
      <c r="R13" s="90"/>
      <c r="S13" s="90"/>
      <c r="T13" s="91"/>
      <c r="U13" s="118"/>
      <c r="V13" s="119"/>
      <c r="W13" s="119"/>
      <c r="X13" s="90" t="s">
        <v>9</v>
      </c>
      <c r="Y13" s="90"/>
      <c r="Z13" s="91"/>
      <c r="AA13" s="92"/>
      <c r="AB13" s="93"/>
      <c r="AC13" s="93"/>
      <c r="AD13" s="93"/>
      <c r="AE13" s="93"/>
      <c r="AF13" s="93"/>
      <c r="AG13" s="93"/>
      <c r="AH13" s="90" t="s">
        <v>31</v>
      </c>
      <c r="AI13" s="90"/>
      <c r="AJ13" s="120"/>
      <c r="AU13" s="36">
        <f>AA13</f>
        <v>0</v>
      </c>
    </row>
    <row r="14" spans="1:48" ht="20.100000000000001" customHeight="1">
      <c r="A14" s="5"/>
      <c r="B14" s="121" t="s">
        <v>32</v>
      </c>
      <c r="C14" s="122"/>
      <c r="D14" s="122"/>
      <c r="E14" s="122"/>
      <c r="F14" s="122"/>
      <c r="G14" s="122"/>
      <c r="H14" s="122"/>
      <c r="I14" s="123"/>
      <c r="J14" s="130" t="s">
        <v>10</v>
      </c>
      <c r="K14" s="116"/>
      <c r="L14" s="116"/>
      <c r="M14" s="116"/>
      <c r="N14" s="116"/>
      <c r="O14" s="116"/>
      <c r="P14" s="116"/>
      <c r="Q14" s="131"/>
      <c r="R14" s="132"/>
      <c r="S14" s="132"/>
      <c r="T14" s="132"/>
      <c r="U14" s="90" t="s">
        <v>22</v>
      </c>
      <c r="V14" s="90"/>
      <c r="W14" s="91"/>
      <c r="X14" s="130" t="s">
        <v>11</v>
      </c>
      <c r="Y14" s="116"/>
      <c r="Z14" s="116"/>
      <c r="AA14" s="116"/>
      <c r="AB14" s="116"/>
      <c r="AC14" s="116"/>
      <c r="AD14" s="116"/>
      <c r="AE14" s="133"/>
      <c r="AF14" s="132"/>
      <c r="AG14" s="132"/>
      <c r="AH14" s="134" t="s">
        <v>23</v>
      </c>
      <c r="AI14" s="134"/>
      <c r="AJ14" s="135"/>
      <c r="AU14" s="37">
        <f>R14</f>
        <v>0</v>
      </c>
      <c r="AV14" s="37">
        <f>AE14</f>
        <v>0</v>
      </c>
    </row>
    <row r="15" spans="1:48" ht="20.100000000000001" customHeight="1">
      <c r="B15" s="124"/>
      <c r="C15" s="125"/>
      <c r="D15" s="125"/>
      <c r="E15" s="125"/>
      <c r="F15" s="125"/>
      <c r="G15" s="125"/>
      <c r="H15" s="125"/>
      <c r="I15" s="126"/>
      <c r="J15" s="136" t="s">
        <v>149</v>
      </c>
      <c r="K15" s="137"/>
      <c r="L15" s="137"/>
      <c r="M15" s="137"/>
      <c r="N15" s="137"/>
      <c r="O15" s="137"/>
      <c r="P15" s="137"/>
      <c r="Q15" s="138"/>
      <c r="R15" s="139"/>
      <c r="S15" s="139"/>
      <c r="T15" s="139"/>
      <c r="U15" s="140" t="s">
        <v>22</v>
      </c>
      <c r="V15" s="140"/>
      <c r="W15" s="141"/>
      <c r="X15" s="130" t="s">
        <v>26</v>
      </c>
      <c r="Y15" s="116"/>
      <c r="Z15" s="116"/>
      <c r="AA15" s="116"/>
      <c r="AB15" s="116"/>
      <c r="AC15" s="116"/>
      <c r="AD15" s="116"/>
      <c r="AE15" s="133"/>
      <c r="AF15" s="132"/>
      <c r="AG15" s="132"/>
      <c r="AH15" s="134" t="s">
        <v>23</v>
      </c>
      <c r="AI15" s="134"/>
      <c r="AJ15" s="135"/>
      <c r="AU15" s="37">
        <f>R15</f>
        <v>0</v>
      </c>
      <c r="AV15" s="37">
        <f>AE15</f>
        <v>0</v>
      </c>
    </row>
    <row r="16" spans="1:48" ht="20.100000000000001" customHeight="1">
      <c r="B16" s="127"/>
      <c r="C16" s="128"/>
      <c r="D16" s="128"/>
      <c r="E16" s="128"/>
      <c r="F16" s="128"/>
      <c r="G16" s="128"/>
      <c r="H16" s="128"/>
      <c r="I16" s="129"/>
      <c r="J16" s="81" t="s">
        <v>110</v>
      </c>
      <c r="K16" s="82"/>
      <c r="L16" s="82"/>
      <c r="M16" s="82"/>
      <c r="N16" s="82"/>
      <c r="O16" s="82"/>
      <c r="P16" s="82"/>
      <c r="Q16" s="82"/>
      <c r="R16" s="82"/>
      <c r="S16" s="83"/>
      <c r="T16" s="84" t="str">
        <f>IF(R15="","",IF(AND(R15&gt;=17,R15&lt;=28),"基準に適合","基準に不適合"))</f>
        <v/>
      </c>
      <c r="U16" s="85"/>
      <c r="V16" s="85"/>
      <c r="W16" s="86"/>
      <c r="X16" s="130" t="s">
        <v>33</v>
      </c>
      <c r="Y16" s="116"/>
      <c r="Z16" s="116"/>
      <c r="AA16" s="116"/>
      <c r="AB16" s="116"/>
      <c r="AC16" s="116"/>
      <c r="AD16" s="116"/>
      <c r="AE16" s="142"/>
      <c r="AF16" s="143"/>
      <c r="AG16" s="143"/>
      <c r="AH16" s="134" t="s">
        <v>120</v>
      </c>
      <c r="AI16" s="134"/>
      <c r="AJ16" s="135"/>
      <c r="AV16" s="38">
        <f>AE16</f>
        <v>0</v>
      </c>
    </row>
    <row r="17" spans="2:51" ht="20.100000000000001" customHeight="1">
      <c r="B17" s="103" t="s">
        <v>34</v>
      </c>
      <c r="C17" s="104"/>
      <c r="D17" s="104"/>
      <c r="E17" s="104"/>
      <c r="F17" s="104"/>
      <c r="G17" s="104"/>
      <c r="H17" s="104"/>
      <c r="I17" s="105"/>
      <c r="J17" s="144" t="s">
        <v>35</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row>
    <row r="18" spans="2:51" ht="20.100000000000001" customHeight="1">
      <c r="B18" s="103" t="s">
        <v>57</v>
      </c>
      <c r="C18" s="104"/>
      <c r="D18" s="104"/>
      <c r="E18" s="104"/>
      <c r="F18" s="104"/>
      <c r="G18" s="104"/>
      <c r="H18" s="104"/>
      <c r="I18" s="105"/>
      <c r="J18" s="147"/>
      <c r="K18" s="148"/>
      <c r="L18" s="148"/>
      <c r="M18" s="148"/>
      <c r="N18" s="148"/>
      <c r="O18" s="148"/>
      <c r="P18" s="148"/>
      <c r="Q18" s="148"/>
      <c r="R18" s="148"/>
      <c r="S18" s="148"/>
      <c r="T18" s="148"/>
      <c r="U18" s="148"/>
      <c r="V18" s="148"/>
      <c r="W18" s="148"/>
      <c r="X18" s="148"/>
      <c r="Y18" s="148"/>
      <c r="Z18" s="148"/>
      <c r="AA18" s="148"/>
      <c r="AB18" s="148"/>
      <c r="AC18" s="148"/>
      <c r="AD18" s="149"/>
      <c r="AE18" s="150" t="s">
        <v>119</v>
      </c>
      <c r="AF18" s="151"/>
      <c r="AG18" s="151"/>
      <c r="AH18" s="151"/>
      <c r="AI18" s="151"/>
      <c r="AJ18" s="152"/>
    </row>
    <row r="19" spans="2:51" ht="27.6" customHeight="1">
      <c r="B19" s="153" t="s">
        <v>61</v>
      </c>
      <c r="C19" s="154"/>
      <c r="D19" s="154"/>
      <c r="E19" s="154"/>
      <c r="F19" s="154"/>
      <c r="G19" s="154"/>
      <c r="H19" s="154"/>
      <c r="I19" s="155"/>
      <c r="J19" s="156" t="str">
        <f>IF(J18="","",J18*30.03/22.4*273/(273+R15)*1000)</f>
        <v/>
      </c>
      <c r="K19" s="157"/>
      <c r="L19" s="157"/>
      <c r="M19" s="157"/>
      <c r="N19" s="157"/>
      <c r="O19" s="157"/>
      <c r="P19" s="157"/>
      <c r="Q19" s="157"/>
      <c r="R19" s="157"/>
      <c r="S19" s="157"/>
      <c r="T19" s="157"/>
      <c r="U19" s="157"/>
      <c r="V19" s="157"/>
      <c r="W19" s="157"/>
      <c r="X19" s="157"/>
      <c r="Y19" s="157"/>
      <c r="Z19" s="157"/>
      <c r="AA19" s="157"/>
      <c r="AB19" s="157"/>
      <c r="AC19" s="157"/>
      <c r="AD19" s="158"/>
      <c r="AE19" s="159" t="s">
        <v>121</v>
      </c>
      <c r="AF19" s="160"/>
      <c r="AG19" s="160"/>
      <c r="AH19" s="160"/>
      <c r="AI19" s="160"/>
      <c r="AJ19" s="161"/>
      <c r="AU19" s="37" t="str">
        <f>IF(NOT(J20=""),"検出限界未満",J19)</f>
        <v/>
      </c>
    </row>
    <row r="20" spans="2:51" ht="23.25" customHeight="1">
      <c r="B20" s="165" t="s">
        <v>62</v>
      </c>
      <c r="C20" s="166"/>
      <c r="D20" s="166"/>
      <c r="E20" s="166"/>
      <c r="F20" s="166"/>
      <c r="G20" s="166"/>
      <c r="H20" s="166"/>
      <c r="I20" s="167"/>
      <c r="J20" s="168" t="str">
        <f>IF(J19&gt;12.49,"","検出限界(12.5μg/㎥)未満")</f>
        <v/>
      </c>
      <c r="K20" s="169"/>
      <c r="L20" s="169"/>
      <c r="M20" s="169"/>
      <c r="N20" s="169"/>
      <c r="O20" s="169"/>
      <c r="P20" s="169"/>
      <c r="Q20" s="169"/>
      <c r="R20" s="169"/>
      <c r="S20" s="169"/>
      <c r="T20" s="169"/>
      <c r="U20" s="169"/>
      <c r="V20" s="169"/>
      <c r="W20" s="169"/>
      <c r="X20" s="169"/>
      <c r="Y20" s="169"/>
      <c r="Z20" s="169"/>
      <c r="AA20" s="169"/>
      <c r="AB20" s="169"/>
      <c r="AC20" s="169"/>
      <c r="AD20" s="170"/>
      <c r="AE20" s="162"/>
      <c r="AF20" s="163"/>
      <c r="AG20" s="163"/>
      <c r="AH20" s="163"/>
      <c r="AI20" s="163"/>
      <c r="AJ20" s="164"/>
    </row>
    <row r="21" spans="2:51" ht="24" customHeight="1">
      <c r="B21" s="171" t="s">
        <v>36</v>
      </c>
      <c r="C21" s="172"/>
      <c r="D21" s="172"/>
      <c r="E21" s="172"/>
      <c r="F21" s="172"/>
      <c r="G21" s="172"/>
      <c r="H21" s="172"/>
      <c r="I21" s="173"/>
      <c r="J21" s="174" t="str">
        <f>IF(J18="","",IF(J19&lt;100,"適合","不適合"))</f>
        <v/>
      </c>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c r="AK21" s="5"/>
      <c r="AU21" s="38" t="str">
        <f>J21</f>
        <v/>
      </c>
    </row>
    <row r="22" spans="2:51" ht="24" customHeight="1" thickBot="1">
      <c r="B22" s="177" t="s">
        <v>37</v>
      </c>
      <c r="C22" s="178"/>
      <c r="D22" s="178"/>
      <c r="E22" s="178"/>
      <c r="F22" s="178"/>
      <c r="G22" s="178"/>
      <c r="H22" s="178"/>
      <c r="I22" s="179"/>
      <c r="J22" s="180" t="s">
        <v>122</v>
      </c>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2"/>
    </row>
    <row r="23" spans="2:51" ht="8.25" customHeight="1" thickBot="1">
      <c r="B23" s="9"/>
      <c r="C23" s="10"/>
      <c r="D23" s="10"/>
      <c r="E23" s="10"/>
      <c r="F23" s="10"/>
      <c r="G23" s="10"/>
      <c r="H23" s="10"/>
      <c r="I23" s="10"/>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2:51" ht="20.100000000000001" customHeight="1">
      <c r="B24" s="100" t="s">
        <v>60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2"/>
    </row>
    <row r="25" spans="2:51" ht="20.100000000000001" customHeight="1">
      <c r="B25" s="183" t="s">
        <v>38</v>
      </c>
      <c r="C25" s="184"/>
      <c r="D25" s="184"/>
      <c r="E25" s="184"/>
      <c r="F25" s="184"/>
      <c r="G25" s="184"/>
      <c r="H25" s="184"/>
      <c r="I25" s="185"/>
      <c r="J25" s="191"/>
      <c r="K25" s="192"/>
      <c r="L25" s="79" t="s">
        <v>80</v>
      </c>
      <c r="M25" s="80"/>
      <c r="N25" s="77"/>
      <c r="O25" s="78"/>
      <c r="P25" s="79" t="s">
        <v>81</v>
      </c>
      <c r="Q25" s="79"/>
      <c r="R25" s="79"/>
      <c r="S25" s="79"/>
      <c r="T25" s="80"/>
      <c r="U25" s="77"/>
      <c r="V25" s="78"/>
      <c r="W25" s="79" t="s">
        <v>82</v>
      </c>
      <c r="X25" s="79"/>
      <c r="Y25" s="80"/>
      <c r="Z25" s="77"/>
      <c r="AA25" s="78"/>
      <c r="AB25" s="79" t="s">
        <v>74</v>
      </c>
      <c r="AC25" s="79"/>
      <c r="AD25" s="15" t="s">
        <v>83</v>
      </c>
      <c r="AE25" s="193"/>
      <c r="AF25" s="193"/>
      <c r="AG25" s="193"/>
      <c r="AH25" s="193"/>
      <c r="AI25" s="193"/>
      <c r="AJ25" s="31" t="s">
        <v>84</v>
      </c>
      <c r="AM25" s="28" t="s">
        <v>59</v>
      </c>
    </row>
    <row r="26" spans="2:51" ht="20.100000000000001" customHeight="1">
      <c r="B26" s="186"/>
      <c r="C26" s="113"/>
      <c r="D26" s="113"/>
      <c r="E26" s="113"/>
      <c r="F26" s="113"/>
      <c r="G26" s="113"/>
      <c r="H26" s="113"/>
      <c r="I26" s="187"/>
      <c r="J26" s="108" t="s">
        <v>39</v>
      </c>
      <c r="K26" s="79"/>
      <c r="L26" s="80"/>
      <c r="M26" s="77"/>
      <c r="N26" s="78"/>
      <c r="O26" s="79" t="s">
        <v>19</v>
      </c>
      <c r="P26" s="79"/>
      <c r="Q26" s="18" t="s">
        <v>20</v>
      </c>
      <c r="R26" s="78"/>
      <c r="S26" s="78"/>
      <c r="T26" s="79" t="s">
        <v>12</v>
      </c>
      <c r="U26" s="79"/>
      <c r="V26" s="194"/>
      <c r="W26" s="194"/>
      <c r="X26" s="79" t="s">
        <v>13</v>
      </c>
      <c r="Y26" s="79"/>
      <c r="Z26" s="18" t="s">
        <v>21</v>
      </c>
      <c r="AA26" s="18"/>
      <c r="AB26" s="195"/>
      <c r="AC26" s="78"/>
      <c r="AD26" s="79" t="s">
        <v>27</v>
      </c>
      <c r="AE26" s="79"/>
      <c r="AF26" s="18"/>
      <c r="AG26" s="18"/>
      <c r="AH26" s="18"/>
      <c r="AI26" s="18"/>
      <c r="AJ26" s="19"/>
      <c r="AM26" s="29" t="s">
        <v>58</v>
      </c>
      <c r="AU26" s="34" t="str">
        <f>IF(NOT(M26=""),"有",AX26)</f>
        <v>選択してください</v>
      </c>
      <c r="AV26" s="34" t="str">
        <f>IF(NOT(R26=""),T26,AW26)</f>
        <v/>
      </c>
      <c r="AW26" s="34" t="str">
        <f>IF(NOT(V26=""),X26,"")</f>
        <v/>
      </c>
      <c r="AX26" s="34" t="str">
        <f>IF(NOT(AB26=""),"無","選択してください")</f>
        <v>選択してください</v>
      </c>
      <c r="AY26" s="35" t="str">
        <f>AU26&amp;AV26</f>
        <v>選択してください</v>
      </c>
    </row>
    <row r="27" spans="2:51" ht="20.100000000000001" customHeight="1">
      <c r="B27" s="188"/>
      <c r="C27" s="189"/>
      <c r="D27" s="189"/>
      <c r="E27" s="189"/>
      <c r="F27" s="189"/>
      <c r="G27" s="189"/>
      <c r="H27" s="189"/>
      <c r="I27" s="190"/>
      <c r="J27" s="196" t="s">
        <v>40</v>
      </c>
      <c r="K27" s="197"/>
      <c r="L27" s="198"/>
      <c r="M27" s="77"/>
      <c r="N27" s="78"/>
      <c r="O27" s="79" t="s">
        <v>19</v>
      </c>
      <c r="P27" s="79"/>
      <c r="Q27" s="15" t="s">
        <v>20</v>
      </c>
      <c r="R27" s="78"/>
      <c r="S27" s="78"/>
      <c r="T27" s="79" t="s">
        <v>12</v>
      </c>
      <c r="U27" s="79"/>
      <c r="V27" s="199"/>
      <c r="W27" s="199"/>
      <c r="X27" s="79" t="s">
        <v>13</v>
      </c>
      <c r="Y27" s="79"/>
      <c r="Z27" s="15" t="s">
        <v>21</v>
      </c>
      <c r="AA27" s="15"/>
      <c r="AB27" s="195"/>
      <c r="AC27" s="78"/>
      <c r="AD27" s="79" t="s">
        <v>27</v>
      </c>
      <c r="AE27" s="79"/>
      <c r="AF27" s="16"/>
      <c r="AG27" s="16"/>
      <c r="AH27" s="16"/>
      <c r="AI27" s="16"/>
      <c r="AJ27" s="20"/>
      <c r="AM27" s="29" t="s">
        <v>64</v>
      </c>
      <c r="AU27" s="34" t="str">
        <f>IF(NOT(M27=""),"有",AX27)</f>
        <v>選択してください</v>
      </c>
      <c r="AV27" s="34" t="str">
        <f>IF(NOT(R27=""),T27,AW27)</f>
        <v/>
      </c>
      <c r="AW27" s="34" t="str">
        <f>IF(NOT(V27=""),X27,"")</f>
        <v/>
      </c>
      <c r="AX27" s="34" t="str">
        <f>IF(NOT(AB27=""),"無","選択してください")</f>
        <v>選択してください</v>
      </c>
      <c r="AY27" s="35" t="str">
        <f>AU27&amp;AV27</f>
        <v>選択してください</v>
      </c>
    </row>
    <row r="28" spans="2:51" ht="20.100000000000001" customHeight="1">
      <c r="B28" s="183" t="s">
        <v>41</v>
      </c>
      <c r="C28" s="184"/>
      <c r="D28" s="184"/>
      <c r="E28" s="184"/>
      <c r="F28" s="184"/>
      <c r="G28" s="184"/>
      <c r="H28" s="184"/>
      <c r="I28" s="185"/>
      <c r="J28" s="196" t="s">
        <v>42</v>
      </c>
      <c r="K28" s="197"/>
      <c r="L28" s="197"/>
      <c r="M28" s="198"/>
      <c r="N28" s="77"/>
      <c r="O28" s="78"/>
      <c r="P28" s="79" t="s">
        <v>44</v>
      </c>
      <c r="Q28" s="79"/>
      <c r="R28" s="79"/>
      <c r="S28" s="79"/>
      <c r="T28" s="79"/>
      <c r="U28" s="79"/>
      <c r="V28" s="79"/>
      <c r="W28" s="79"/>
      <c r="X28" s="79"/>
      <c r="Y28" s="79"/>
      <c r="Z28" s="195"/>
      <c r="AA28" s="78"/>
      <c r="AB28" s="79" t="s">
        <v>45</v>
      </c>
      <c r="AC28" s="79"/>
      <c r="AD28" s="79"/>
      <c r="AE28" s="79"/>
      <c r="AF28" s="79"/>
      <c r="AG28" s="79"/>
      <c r="AH28" s="79"/>
      <c r="AI28" s="79"/>
      <c r="AJ28" s="200"/>
      <c r="AM28" s="29" t="s">
        <v>63</v>
      </c>
      <c r="AU28" s="35" t="str">
        <f>IF(NOT(N28=""),"開",AV28)</f>
        <v>選択してください</v>
      </c>
      <c r="AV28" s="34" t="str">
        <f>IF(NOT(Z28=""),"閉",AW28)</f>
        <v>選択してください</v>
      </c>
      <c r="AW28" s="34" t="s">
        <v>85</v>
      </c>
    </row>
    <row r="29" spans="2:51" ht="20.100000000000001" customHeight="1">
      <c r="B29" s="188"/>
      <c r="C29" s="189"/>
      <c r="D29" s="189"/>
      <c r="E29" s="189"/>
      <c r="F29" s="189"/>
      <c r="G29" s="189"/>
      <c r="H29" s="189"/>
      <c r="I29" s="190"/>
      <c r="J29" s="108" t="s">
        <v>43</v>
      </c>
      <c r="K29" s="79"/>
      <c r="L29" s="79"/>
      <c r="M29" s="80"/>
      <c r="N29" s="77"/>
      <c r="O29" s="78"/>
      <c r="P29" s="79" t="s">
        <v>44</v>
      </c>
      <c r="Q29" s="79"/>
      <c r="R29" s="79"/>
      <c r="S29" s="79"/>
      <c r="T29" s="79"/>
      <c r="U29" s="79"/>
      <c r="V29" s="79"/>
      <c r="W29" s="79"/>
      <c r="X29" s="79"/>
      <c r="Y29" s="79"/>
      <c r="Z29" s="195"/>
      <c r="AA29" s="78"/>
      <c r="AB29" s="79" t="s">
        <v>45</v>
      </c>
      <c r="AC29" s="79"/>
      <c r="AD29" s="79"/>
      <c r="AE29" s="79"/>
      <c r="AF29" s="79"/>
      <c r="AG29" s="79"/>
      <c r="AH29" s="79"/>
      <c r="AI29" s="79"/>
      <c r="AJ29" s="200"/>
      <c r="AM29" s="6" t="s">
        <v>65</v>
      </c>
      <c r="AU29" s="35" t="str">
        <f>IF(NOT(N29=""),"開",AV29)</f>
        <v>選択してください</v>
      </c>
      <c r="AV29" s="34" t="str">
        <f>IF(NOT(Z29=""),"閉",AW29)</f>
        <v>選択してください</v>
      </c>
      <c r="AW29" s="34" t="s">
        <v>85</v>
      </c>
    </row>
    <row r="30" spans="2:51" ht="20.100000000000001" customHeight="1">
      <c r="B30" s="103" t="s">
        <v>46</v>
      </c>
      <c r="C30" s="104"/>
      <c r="D30" s="104"/>
      <c r="E30" s="104"/>
      <c r="F30" s="104"/>
      <c r="G30" s="104"/>
      <c r="H30" s="104"/>
      <c r="I30" s="105"/>
      <c r="J30" s="108" t="s">
        <v>47</v>
      </c>
      <c r="K30" s="79"/>
      <c r="L30" s="79"/>
      <c r="M30" s="79"/>
      <c r="N30" s="201"/>
      <c r="O30" s="192"/>
      <c r="P30" s="79" t="s">
        <v>14</v>
      </c>
      <c r="Q30" s="80"/>
      <c r="R30" s="108" t="s">
        <v>15</v>
      </c>
      <c r="S30" s="202"/>
      <c r="T30" s="203"/>
      <c r="U30" s="192"/>
      <c r="V30" s="79" t="s">
        <v>14</v>
      </c>
      <c r="W30" s="80"/>
      <c r="X30" s="108" t="s">
        <v>16</v>
      </c>
      <c r="Y30" s="79"/>
      <c r="Z30" s="79"/>
      <c r="AA30" s="79"/>
      <c r="AB30" s="201"/>
      <c r="AC30" s="192"/>
      <c r="AD30" s="79" t="s">
        <v>14</v>
      </c>
      <c r="AE30" s="80"/>
      <c r="AF30" s="108" t="s">
        <v>17</v>
      </c>
      <c r="AG30" s="79"/>
      <c r="AH30" s="204" t="str">
        <f>IF(AB30="","",N30+T30+AB30)</f>
        <v/>
      </c>
      <c r="AI30" s="89"/>
      <c r="AJ30" s="21" t="s">
        <v>25</v>
      </c>
      <c r="AU30" s="35" t="str">
        <f>AH30</f>
        <v/>
      </c>
    </row>
    <row r="31" spans="2:51" ht="20.100000000000001" customHeight="1">
      <c r="B31" s="215" t="s">
        <v>78</v>
      </c>
      <c r="C31" s="216"/>
      <c r="D31" s="216"/>
      <c r="E31" s="216"/>
      <c r="F31" s="216"/>
      <c r="G31" s="216"/>
      <c r="H31" s="216"/>
      <c r="I31" s="217"/>
      <c r="J31" s="108" t="s">
        <v>70</v>
      </c>
      <c r="K31" s="79"/>
      <c r="L31" s="79"/>
      <c r="M31" s="80"/>
      <c r="N31" s="77"/>
      <c r="O31" s="78"/>
      <c r="P31" s="79" t="s">
        <v>71</v>
      </c>
      <c r="Q31" s="79"/>
      <c r="R31" s="195"/>
      <c r="S31" s="78"/>
      <c r="T31" s="79" t="s">
        <v>72</v>
      </c>
      <c r="U31" s="79"/>
      <c r="V31" s="79"/>
      <c r="W31" s="195"/>
      <c r="X31" s="78"/>
      <c r="Y31" s="79" t="s">
        <v>73</v>
      </c>
      <c r="Z31" s="79"/>
      <c r="AA31" s="79"/>
      <c r="AB31" s="195"/>
      <c r="AC31" s="78"/>
      <c r="AD31" s="79" t="s">
        <v>74</v>
      </c>
      <c r="AE31" s="79"/>
      <c r="AF31" s="79"/>
      <c r="AG31" s="192"/>
      <c r="AH31" s="192"/>
      <c r="AI31" s="192"/>
      <c r="AJ31" s="205"/>
      <c r="AU31" s="35" t="str">
        <f>IF(NOT(N31=""),P31,AV31)</f>
        <v>選択してください</v>
      </c>
      <c r="AV31" s="34" t="str">
        <f>IF(NOT(R31=""),T31,AW31)</f>
        <v>選択してください</v>
      </c>
      <c r="AW31" s="34" t="str">
        <f>IF(NOT(W31=""),Y31,AX31)</f>
        <v>選択してください</v>
      </c>
      <c r="AX31" s="34" t="str">
        <f>IF(NOT(AB31=""),AY31,"選択してください")</f>
        <v>選択してください</v>
      </c>
      <c r="AY31" s="34" t="str">
        <f>IF(NOT(AG31=""),AG31,"材質その他入力してください")</f>
        <v>材質その他入力してください</v>
      </c>
    </row>
    <row r="32" spans="2:51" ht="20.100000000000001" customHeight="1">
      <c r="B32" s="218"/>
      <c r="C32" s="219"/>
      <c r="D32" s="219"/>
      <c r="E32" s="219"/>
      <c r="F32" s="219"/>
      <c r="G32" s="219"/>
      <c r="H32" s="219"/>
      <c r="I32" s="220"/>
      <c r="J32" s="108" t="s">
        <v>75</v>
      </c>
      <c r="K32" s="79"/>
      <c r="L32" s="79"/>
      <c r="M32" s="80"/>
      <c r="N32" s="77"/>
      <c r="O32" s="78"/>
      <c r="P32" s="79" t="s">
        <v>71</v>
      </c>
      <c r="Q32" s="79"/>
      <c r="R32" s="195"/>
      <c r="S32" s="78"/>
      <c r="T32" s="79" t="s">
        <v>76</v>
      </c>
      <c r="U32" s="79"/>
      <c r="V32" s="79"/>
      <c r="W32" s="195"/>
      <c r="X32" s="78"/>
      <c r="Y32" s="79" t="s">
        <v>77</v>
      </c>
      <c r="Z32" s="79"/>
      <c r="AA32" s="79"/>
      <c r="AB32" s="195"/>
      <c r="AC32" s="78"/>
      <c r="AD32" s="79" t="s">
        <v>74</v>
      </c>
      <c r="AE32" s="79"/>
      <c r="AF32" s="79"/>
      <c r="AG32" s="192"/>
      <c r="AH32" s="192"/>
      <c r="AI32" s="192"/>
      <c r="AJ32" s="205"/>
      <c r="AT32" s="1" t="s">
        <v>20</v>
      </c>
      <c r="AU32" s="35" t="str">
        <f>IF(NOT(N32=""),P32,AV32)</f>
        <v>選択してください</v>
      </c>
      <c r="AV32" s="34" t="str">
        <f>IF(NOT(R32=""),T32,AW32)</f>
        <v>選択してください</v>
      </c>
      <c r="AW32" s="34" t="str">
        <f>IF(NOT(W32=""),Y32,AX32)</f>
        <v>選択してください</v>
      </c>
      <c r="AX32" s="34" t="str">
        <f>IF(NOT(AB32=""),AY32,"選択してください")</f>
        <v>選択してください</v>
      </c>
      <c r="AY32" s="34" t="str">
        <f>IF(NOT(AG32=""),AG32,"材質その他入力してください")</f>
        <v>材質その他入力してください</v>
      </c>
    </row>
    <row r="33" spans="2:54" ht="20.100000000000001" customHeight="1">
      <c r="B33" s="165"/>
      <c r="C33" s="166"/>
      <c r="D33" s="166"/>
      <c r="E33" s="166"/>
      <c r="F33" s="166"/>
      <c r="G33" s="166"/>
      <c r="H33" s="166"/>
      <c r="I33" s="167"/>
      <c r="J33" s="108" t="s">
        <v>48</v>
      </c>
      <c r="K33" s="79"/>
      <c r="L33" s="79"/>
      <c r="M33" s="80"/>
      <c r="N33" s="77"/>
      <c r="O33" s="78"/>
      <c r="P33" s="79" t="s">
        <v>19</v>
      </c>
      <c r="Q33" s="79"/>
      <c r="R33" s="11" t="s">
        <v>20</v>
      </c>
      <c r="S33" s="79" t="s">
        <v>49</v>
      </c>
      <c r="T33" s="79"/>
      <c r="U33" s="79"/>
      <c r="V33" s="79"/>
      <c r="W33" s="79"/>
      <c r="X33" s="193"/>
      <c r="Y33" s="193"/>
      <c r="Z33" s="193"/>
      <c r="AA33" s="193"/>
      <c r="AB33" s="193"/>
      <c r="AC33" s="193"/>
      <c r="AD33" s="193"/>
      <c r="AE33" s="11"/>
      <c r="AF33" s="17" t="s">
        <v>21</v>
      </c>
      <c r="AG33" s="77"/>
      <c r="AH33" s="78"/>
      <c r="AI33" s="79" t="s">
        <v>27</v>
      </c>
      <c r="AJ33" s="200"/>
      <c r="AT33" s="1" t="s">
        <v>21</v>
      </c>
      <c r="AU33" s="34" t="str">
        <f>IF(NOT(N33=""),"有",AV33)</f>
        <v>選択してください</v>
      </c>
      <c r="AV33" s="34" t="str">
        <f>IF(NOT(AG33=""),"無",AW33)</f>
        <v>選択してください</v>
      </c>
      <c r="AW33" s="34" t="s">
        <v>86</v>
      </c>
      <c r="AX33" s="34" t="str">
        <f>IF(NOT(X33=""),AT32&amp;X33&amp;AT33,"")</f>
        <v/>
      </c>
      <c r="AY33" s="34" t="s">
        <v>87</v>
      </c>
      <c r="AZ33" s="35" t="str">
        <f>AU33&amp;AX33</f>
        <v>選択してください</v>
      </c>
    </row>
    <row r="34" spans="2:54" ht="20.100000000000001" customHeight="1">
      <c r="B34" s="206" t="s">
        <v>53</v>
      </c>
      <c r="C34" s="207"/>
      <c r="D34" s="207"/>
      <c r="E34" s="207"/>
      <c r="F34" s="207"/>
      <c r="G34" s="207"/>
      <c r="H34" s="207"/>
      <c r="I34" s="208"/>
      <c r="J34" s="108" t="s">
        <v>54</v>
      </c>
      <c r="K34" s="79"/>
      <c r="L34" s="79"/>
      <c r="M34" s="79"/>
      <c r="N34" s="80"/>
      <c r="O34" s="212"/>
      <c r="P34" s="193"/>
      <c r="Q34" s="8" t="s">
        <v>50</v>
      </c>
      <c r="R34" s="193"/>
      <c r="S34" s="193"/>
      <c r="T34" s="213"/>
      <c r="U34" s="193"/>
      <c r="V34" s="79" t="s">
        <v>2</v>
      </c>
      <c r="W34" s="79"/>
      <c r="X34" s="214"/>
      <c r="Y34" s="214"/>
      <c r="Z34" s="79" t="s">
        <v>3</v>
      </c>
      <c r="AA34" s="79"/>
      <c r="AB34" s="8" t="s">
        <v>56</v>
      </c>
      <c r="AC34" s="193"/>
      <c r="AD34" s="193"/>
      <c r="AE34" s="79" t="s">
        <v>2</v>
      </c>
      <c r="AF34" s="79"/>
      <c r="AG34" s="214"/>
      <c r="AH34" s="214"/>
      <c r="AI34" s="79" t="s">
        <v>3</v>
      </c>
      <c r="AJ34" s="200"/>
      <c r="AT34" s="1" t="s">
        <v>90</v>
      </c>
      <c r="AU34" s="35" t="str">
        <f>T34&amp;AT34&amp;X34</f>
        <v>:</v>
      </c>
      <c r="AV34" s="35" t="str">
        <f>AC34&amp;AT34&amp;AG34</f>
        <v>:</v>
      </c>
      <c r="AW34" s="34" t="e">
        <f>AV34-AU34</f>
        <v>#VALUE!</v>
      </c>
      <c r="AX34" s="35" t="e">
        <f>(HOUR(AW34))+(MINUTE(AW34)/60)</f>
        <v>#VALUE!</v>
      </c>
      <c r="AY34" s="34" t="e">
        <f>AX34*60</f>
        <v>#VALUE!</v>
      </c>
      <c r="AZ34" s="34">
        <f>IF(NOT(T34=""),AY34,BA34)</f>
        <v>0</v>
      </c>
      <c r="BA34" s="34">
        <v>0</v>
      </c>
    </row>
    <row r="35" spans="2:54" ht="20.100000000000001" customHeight="1">
      <c r="B35" s="209"/>
      <c r="C35" s="210"/>
      <c r="D35" s="210"/>
      <c r="E35" s="210"/>
      <c r="F35" s="210"/>
      <c r="G35" s="210"/>
      <c r="H35" s="210"/>
      <c r="I35" s="211"/>
      <c r="J35" s="108" t="s">
        <v>55</v>
      </c>
      <c r="K35" s="79"/>
      <c r="L35" s="79"/>
      <c r="M35" s="79"/>
      <c r="N35" s="80"/>
      <c r="O35" s="212"/>
      <c r="P35" s="193"/>
      <c r="Q35" s="8" t="s">
        <v>50</v>
      </c>
      <c r="R35" s="193"/>
      <c r="S35" s="193"/>
      <c r="T35" s="213"/>
      <c r="U35" s="193"/>
      <c r="V35" s="79" t="s">
        <v>2</v>
      </c>
      <c r="W35" s="79"/>
      <c r="X35" s="214"/>
      <c r="Y35" s="214"/>
      <c r="Z35" s="79" t="s">
        <v>3</v>
      </c>
      <c r="AA35" s="79"/>
      <c r="AB35" s="8" t="s">
        <v>56</v>
      </c>
      <c r="AC35" s="193"/>
      <c r="AD35" s="193"/>
      <c r="AE35" s="79" t="s">
        <v>2</v>
      </c>
      <c r="AF35" s="79"/>
      <c r="AG35" s="214"/>
      <c r="AH35" s="214"/>
      <c r="AI35" s="79" t="s">
        <v>3</v>
      </c>
      <c r="AJ35" s="200"/>
      <c r="AT35" s="1" t="s">
        <v>90</v>
      </c>
      <c r="AU35" s="35" t="str">
        <f>T35&amp;AT35&amp;X35</f>
        <v>:</v>
      </c>
      <c r="AV35" s="35" t="str">
        <f>AC35&amp;AT35&amp;AG35</f>
        <v>:</v>
      </c>
      <c r="AW35" s="34" t="e">
        <f>AV35-AU35</f>
        <v>#VALUE!</v>
      </c>
      <c r="AX35" s="35" t="e">
        <f>(HOUR(AW35))+(MINUTE(AW35)/60)</f>
        <v>#VALUE!</v>
      </c>
      <c r="AY35" s="34" t="e">
        <f>AX35*60</f>
        <v>#VALUE!</v>
      </c>
      <c r="AZ35" s="34">
        <f>IF(NOT(T35=""),AY35,BA35)</f>
        <v>0</v>
      </c>
      <c r="BA35" s="34">
        <v>0</v>
      </c>
    </row>
    <row r="36" spans="2:54" ht="18" customHeight="1">
      <c r="B36" s="223" t="s">
        <v>69</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5"/>
      <c r="AU36" s="35" t="str">
        <f>IF(NOT(T34=""),AU34,AV36)</f>
        <v>時間入力して</v>
      </c>
      <c r="AV36" s="34" t="str">
        <f>IF(NOT(T35=""),AU35,"時間入力して")</f>
        <v>時間入力して</v>
      </c>
      <c r="AX36" s="35"/>
      <c r="AY36" s="35">
        <f>AZ34+AZ35</f>
        <v>0</v>
      </c>
      <c r="AZ36" s="34" t="s">
        <v>88</v>
      </c>
    </row>
    <row r="37" spans="2:54" ht="18.75" customHeight="1">
      <c r="B37" s="32"/>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7"/>
      <c r="AU37" s="35" t="str">
        <f>C37&amp;C38&amp;C39</f>
        <v/>
      </c>
    </row>
    <row r="38" spans="2:54" ht="21.95" customHeight="1">
      <c r="B38" s="30"/>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30"/>
    </row>
    <row r="39" spans="2:54" ht="32.25" customHeight="1" thickBot="1">
      <c r="B39" s="33"/>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2"/>
    </row>
    <row r="40" spans="2:54" ht="24" customHeight="1">
      <c r="B40" s="228" t="s">
        <v>148</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row>
    <row r="41" spans="2:54" ht="15.6" customHeight="1">
      <c r="B41" s="221" t="s">
        <v>51</v>
      </c>
      <c r="C41" s="221"/>
      <c r="D41" s="221"/>
      <c r="E41" s="221"/>
      <c r="F41" s="221"/>
      <c r="G41" s="221"/>
      <c r="H41" s="221"/>
      <c r="I41" s="221"/>
      <c r="J41" s="221"/>
      <c r="K41" s="221"/>
      <c r="L41" s="221"/>
      <c r="M41" s="221"/>
      <c r="N41" s="221"/>
      <c r="O41" s="25"/>
      <c r="P41" s="25"/>
      <c r="Q41" s="25"/>
      <c r="R41" s="25"/>
      <c r="S41" s="25"/>
      <c r="T41" s="25"/>
      <c r="U41" s="25"/>
      <c r="V41" s="25"/>
      <c r="W41" s="25"/>
      <c r="X41" s="25"/>
      <c r="Y41" s="25"/>
      <c r="Z41" s="25"/>
      <c r="AA41" s="25"/>
      <c r="AB41" s="25"/>
      <c r="AC41" s="25"/>
      <c r="AD41" s="25"/>
      <c r="AE41" s="25"/>
      <c r="AF41" s="25"/>
      <c r="AG41" s="25"/>
      <c r="AH41" s="25"/>
      <c r="AI41" s="25"/>
      <c r="AJ41" s="25"/>
    </row>
    <row r="42" spans="2:54" s="6" customFormat="1" ht="20.100000000000001" customHeight="1">
      <c r="B42" s="222" t="s">
        <v>52</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U42" s="39"/>
      <c r="AV42" s="39"/>
      <c r="AW42" s="39"/>
      <c r="AX42" s="39"/>
      <c r="AY42" s="39"/>
      <c r="AZ42" s="39"/>
      <c r="BA42" s="39"/>
      <c r="BB42" s="39"/>
    </row>
    <row r="43" spans="2:54" ht="20.100000000000001" customHeight="1">
      <c r="B43" s="222" t="s">
        <v>66</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row>
    <row r="44" spans="2:54" ht="24" customHeight="1">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row>
    <row r="45" spans="2:54" ht="10.5" customHeight="1">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3"/>
    </row>
    <row r="46" spans="2:54" ht="10.5" customHeight="1">
      <c r="B46" s="23"/>
      <c r="AJ46" s="23"/>
    </row>
    <row r="47" spans="2:54" ht="10.5" customHeight="1">
      <c r="B47" s="23"/>
      <c r="AJ47" s="23"/>
    </row>
    <row r="48" spans="2:54" ht="10.5" customHeight="1">
      <c r="B48" s="23"/>
      <c r="AJ48" s="23"/>
    </row>
    <row r="49" spans="2:36" ht="10.5" customHeight="1">
      <c r="B49" s="23"/>
      <c r="H49" s="26"/>
      <c r="AJ49" s="23"/>
    </row>
    <row r="50" spans="2:36" ht="10.5" customHeight="1">
      <c r="B50" s="23"/>
      <c r="AJ50" s="23"/>
    </row>
    <row r="51" spans="2:36" ht="10.5" customHeight="1">
      <c r="B51" s="23"/>
      <c r="AJ51" s="23"/>
    </row>
    <row r="52" spans="2:36" ht="10.5" customHeight="1">
      <c r="B52" s="23"/>
      <c r="AJ52" s="23"/>
    </row>
    <row r="53" spans="2:36" ht="10.5" customHeight="1">
      <c r="B53" s="23"/>
      <c r="AJ53" s="23"/>
    </row>
    <row r="54" spans="2:36" ht="10.5"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sheetData>
  <sheetProtection sheet="1" formatCells="0" selectLockedCells="1"/>
  <dataConsolidate/>
  <mergeCells count="180">
    <mergeCell ref="B40:AJ40"/>
    <mergeCell ref="B41:N41"/>
    <mergeCell ref="B42:AJ42"/>
    <mergeCell ref="B43:AJ44"/>
    <mergeCell ref="X35:Y35"/>
    <mergeCell ref="Z35:AA35"/>
    <mergeCell ref="AC35:AD35"/>
    <mergeCell ref="AE35:AF35"/>
    <mergeCell ref="AG35:AH35"/>
    <mergeCell ref="AI35:AJ35"/>
    <mergeCell ref="B36:AJ36"/>
    <mergeCell ref="C37:AJ37"/>
    <mergeCell ref="C38:AJ39"/>
    <mergeCell ref="J33:M33"/>
    <mergeCell ref="N33:O33"/>
    <mergeCell ref="P33:Q33"/>
    <mergeCell ref="S33:W33"/>
    <mergeCell ref="X33:AD33"/>
    <mergeCell ref="AG33:AH33"/>
    <mergeCell ref="AI33:AJ33"/>
    <mergeCell ref="B34:I35"/>
    <mergeCell ref="J34:N34"/>
    <mergeCell ref="O34:P34"/>
    <mergeCell ref="R34:S34"/>
    <mergeCell ref="T34:U34"/>
    <mergeCell ref="V34:W34"/>
    <mergeCell ref="X34:Y34"/>
    <mergeCell ref="Z34:AA34"/>
    <mergeCell ref="AC34:AD34"/>
    <mergeCell ref="AE34:AF34"/>
    <mergeCell ref="AG34:AH34"/>
    <mergeCell ref="AI34:AJ34"/>
    <mergeCell ref="J35:N35"/>
    <mergeCell ref="O35:P35"/>
    <mergeCell ref="R35:S35"/>
    <mergeCell ref="T35:U35"/>
    <mergeCell ref="V35:W35"/>
    <mergeCell ref="AD30:AE30"/>
    <mergeCell ref="AF30:AG30"/>
    <mergeCell ref="AH30:AI30"/>
    <mergeCell ref="B31:I33"/>
    <mergeCell ref="J31:M31"/>
    <mergeCell ref="N31:O31"/>
    <mergeCell ref="P31:Q31"/>
    <mergeCell ref="R31:S31"/>
    <mergeCell ref="T31:V31"/>
    <mergeCell ref="W31:X31"/>
    <mergeCell ref="Y31:AA31"/>
    <mergeCell ref="AB31:AC31"/>
    <mergeCell ref="AD31:AF31"/>
    <mergeCell ref="AG31:AJ31"/>
    <mergeCell ref="J32:M32"/>
    <mergeCell ref="N32:O32"/>
    <mergeCell ref="P32:Q32"/>
    <mergeCell ref="R32:S32"/>
    <mergeCell ref="T32:V32"/>
    <mergeCell ref="W32:X32"/>
    <mergeCell ref="Y32:AA32"/>
    <mergeCell ref="AB32:AC32"/>
    <mergeCell ref="AD32:AF32"/>
    <mergeCell ref="AG32:AJ32"/>
    <mergeCell ref="B30:I30"/>
    <mergeCell ref="J30:M30"/>
    <mergeCell ref="N30:O30"/>
    <mergeCell ref="P30:Q30"/>
    <mergeCell ref="R30:S30"/>
    <mergeCell ref="T30:U30"/>
    <mergeCell ref="V30:W30"/>
    <mergeCell ref="X30:AA30"/>
    <mergeCell ref="AB30:AC30"/>
    <mergeCell ref="B28:I29"/>
    <mergeCell ref="J28:M28"/>
    <mergeCell ref="N28:O28"/>
    <mergeCell ref="P28:Y28"/>
    <mergeCell ref="Z28:AA28"/>
    <mergeCell ref="AB28:AJ28"/>
    <mergeCell ref="J29:M29"/>
    <mergeCell ref="N29:O29"/>
    <mergeCell ref="P29:Y29"/>
    <mergeCell ref="Z29:AA29"/>
    <mergeCell ref="AB29:AJ29"/>
    <mergeCell ref="J27:L27"/>
    <mergeCell ref="M27:N27"/>
    <mergeCell ref="O27:P27"/>
    <mergeCell ref="R27:S27"/>
    <mergeCell ref="T27:U27"/>
    <mergeCell ref="V27:W27"/>
    <mergeCell ref="X27:Y27"/>
    <mergeCell ref="AB27:AC27"/>
    <mergeCell ref="AD27:AE27"/>
    <mergeCell ref="B21:I21"/>
    <mergeCell ref="J21:AJ21"/>
    <mergeCell ref="B22:I22"/>
    <mergeCell ref="J22:AJ22"/>
    <mergeCell ref="B24:AJ24"/>
    <mergeCell ref="B25:I27"/>
    <mergeCell ref="J25:K25"/>
    <mergeCell ref="L25:M25"/>
    <mergeCell ref="N25:O25"/>
    <mergeCell ref="P25:T25"/>
    <mergeCell ref="U25:V25"/>
    <mergeCell ref="W25:Y25"/>
    <mergeCell ref="Z25:AA25"/>
    <mergeCell ref="AB25:AC25"/>
    <mergeCell ref="AE25:AI25"/>
    <mergeCell ref="J26:L26"/>
    <mergeCell ref="M26:N26"/>
    <mergeCell ref="O26:P26"/>
    <mergeCell ref="R26:S26"/>
    <mergeCell ref="T26:U26"/>
    <mergeCell ref="V26:W26"/>
    <mergeCell ref="X26:Y26"/>
    <mergeCell ref="AB26:AC26"/>
    <mergeCell ref="AD26:AE26"/>
    <mergeCell ref="B17:I17"/>
    <mergeCell ref="J17:AJ17"/>
    <mergeCell ref="B18:I18"/>
    <mergeCell ref="J18:AD18"/>
    <mergeCell ref="AE18:AJ18"/>
    <mergeCell ref="B19:I19"/>
    <mergeCell ref="J19:AD19"/>
    <mergeCell ref="AE19:AJ20"/>
    <mergeCell ref="B20:I20"/>
    <mergeCell ref="J20:AD20"/>
    <mergeCell ref="X13:Z13"/>
    <mergeCell ref="AA13:AG13"/>
    <mergeCell ref="AH13:AJ13"/>
    <mergeCell ref="B14:I16"/>
    <mergeCell ref="J14:Q14"/>
    <mergeCell ref="R14:T14"/>
    <mergeCell ref="U14:W14"/>
    <mergeCell ref="X14:AD14"/>
    <mergeCell ref="AE14:AG14"/>
    <mergeCell ref="AH14:AJ14"/>
    <mergeCell ref="J15:Q15"/>
    <mergeCell ref="R15:T15"/>
    <mergeCell ref="U15:W15"/>
    <mergeCell ref="X15:AD15"/>
    <mergeCell ref="AE15:AG15"/>
    <mergeCell ref="AH15:AJ15"/>
    <mergeCell ref="J16:S16"/>
    <mergeCell ref="T16:W16"/>
    <mergeCell ref="X16:AD16"/>
    <mergeCell ref="AE16:AG16"/>
    <mergeCell ref="AH16:AJ16"/>
    <mergeCell ref="B12:I12"/>
    <mergeCell ref="J12:L12"/>
    <mergeCell ref="M12:O12"/>
    <mergeCell ref="P12:R12"/>
    <mergeCell ref="S12:U12"/>
    <mergeCell ref="B13:I13"/>
    <mergeCell ref="J13:O13"/>
    <mergeCell ref="P13:T13"/>
    <mergeCell ref="U13:W13"/>
    <mergeCell ref="U7:Y8"/>
    <mergeCell ref="Z7:AH8"/>
    <mergeCell ref="AI7:AJ8"/>
    <mergeCell ref="B10:AJ10"/>
    <mergeCell ref="B11:I11"/>
    <mergeCell ref="J11:N11"/>
    <mergeCell ref="O11:P11"/>
    <mergeCell ref="Q11:R11"/>
    <mergeCell ref="S11:T11"/>
    <mergeCell ref="U11:V11"/>
    <mergeCell ref="W11:X11"/>
    <mergeCell ref="Z11:AA11"/>
    <mergeCell ref="AC11:AE11"/>
    <mergeCell ref="AF11:AJ11"/>
    <mergeCell ref="F2:AF2"/>
    <mergeCell ref="AG2:AJ2"/>
    <mergeCell ref="P3:U3"/>
    <mergeCell ref="W3:Y3"/>
    <mergeCell ref="Z3:AC3"/>
    <mergeCell ref="AE3:AF3"/>
    <mergeCell ref="AH3:AI3"/>
    <mergeCell ref="C4:F5"/>
    <mergeCell ref="G4:N5"/>
    <mergeCell ref="O4:R5"/>
    <mergeCell ref="Z4:AC4"/>
    <mergeCell ref="Y5:AH5"/>
  </mergeCells>
  <phoneticPr fontId="1"/>
  <dataValidations count="5">
    <dataValidation type="list" allowBlank="1" showInputMessage="1" showErrorMessage="1" sqref="C37:AJ37 AR36:AR39">
      <formula1>$AM$26:$AM$29</formula1>
    </dataValidation>
    <dataValidation allowBlank="1" showErrorMessage="1" promptTitle="浮遊粉じん" prompt="小数点第3位を四捨五入し、小数点第2位で表示すること。" sqref="J21"/>
    <dataValidation type="list" allowBlank="1" showInputMessage="1" showErrorMessage="1" sqref="Z25:AA25 N31:O33 R31:S32 W31:X32 AB31:AC32 M26:N27 R26:S27 V26:W27 AB26:AC27 N28:O29 Z28:AA29 AG33:AH33 N25:O25 U25:V25">
      <formula1>$AM$25</formula1>
    </dataValidation>
    <dataValidation allowBlank="1" showErrorMessage="1" sqref="AU15:AU16">
      <formula1>0</formula1>
      <formula2>0</formula2>
    </dataValidation>
    <dataValidation type="list" allowBlank="1" showInputMessage="1" showErrorMessage="1" sqref="AF11:AJ11">
      <formula1>$AM$9:$AM$12</formula1>
    </dataValidation>
  </dataValidations>
  <pageMargins left="0.27559055118110237" right="0.19685039370078741" top="0.43307086614173229" bottom="0" header="0.43307086614173229" footer="0.35433070866141736"/>
  <pageSetup paperSize="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54"/>
  <sheetViews>
    <sheetView view="pageBreakPreview" zoomScale="85" zoomScaleNormal="85" zoomScaleSheetLayoutView="85" workbookViewId="0">
      <selection activeCell="Q11" sqref="Q11:R11"/>
    </sheetView>
  </sheetViews>
  <sheetFormatPr defaultColWidth="9" defaultRowHeight="13.5"/>
  <cols>
    <col min="1" max="1" width="6.125" style="1" customWidth="1"/>
    <col min="2" max="25" width="2.5" style="1" customWidth="1"/>
    <col min="26" max="26" width="4.875" style="1" customWidth="1"/>
    <col min="27" max="27" width="2.5" style="1" customWidth="1"/>
    <col min="28" max="28" width="3.25" style="1" customWidth="1"/>
    <col min="29" max="35" width="2.5" style="1" customWidth="1"/>
    <col min="36" max="36" width="3.25" style="1" customWidth="1"/>
    <col min="37" max="37" width="2.625" style="1" customWidth="1"/>
    <col min="38" max="46" width="9" style="1" hidden="1" customWidth="1"/>
    <col min="47" max="51" width="9" style="34" hidden="1" customWidth="1"/>
    <col min="52" max="52" width="5.125" style="34" hidden="1" customWidth="1"/>
    <col min="53" max="54" width="9" style="34" hidden="1" customWidth="1"/>
    <col min="55" max="56" width="9" style="1" hidden="1" customWidth="1"/>
    <col min="57" max="57" width="9" style="1" customWidth="1"/>
    <col min="58" max="16384" width="9" style="1"/>
  </cols>
  <sheetData>
    <row r="1" spans="1:48" ht="20.100000000000001" customHeight="1">
      <c r="B1" s="73" t="s">
        <v>111</v>
      </c>
    </row>
    <row r="2" spans="1:48" ht="27" customHeight="1">
      <c r="C2" s="3"/>
      <c r="E2" s="3"/>
      <c r="F2" s="110" t="s">
        <v>67</v>
      </c>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1"/>
      <c r="AH2" s="111"/>
      <c r="AI2" s="111"/>
      <c r="AJ2" s="111"/>
      <c r="AM2" s="3"/>
    </row>
    <row r="3" spans="1:48" ht="22.5" customHeight="1">
      <c r="P3" s="110"/>
      <c r="Q3" s="110"/>
      <c r="R3" s="110"/>
      <c r="S3" s="110"/>
      <c r="T3" s="110"/>
      <c r="U3" s="110"/>
      <c r="W3" s="94" t="s">
        <v>79</v>
      </c>
      <c r="X3" s="94"/>
      <c r="Y3" s="94"/>
      <c r="Z3" s="233" t="str">
        <f>IF(全面改修校検査①!Z3="","",全面改修校検査①!Z3)</f>
        <v/>
      </c>
      <c r="AA3" s="233"/>
      <c r="AB3" s="233"/>
      <c r="AC3" s="233"/>
      <c r="AD3" s="7" t="s">
        <v>0</v>
      </c>
      <c r="AE3" s="233" t="str">
        <f>IF(全面改修校検査①!AE3="","",全面改修校検査①!AE3)</f>
        <v/>
      </c>
      <c r="AF3" s="233"/>
      <c r="AG3" s="7" t="s">
        <v>1</v>
      </c>
      <c r="AH3" s="233" t="str">
        <f>IF(全面改修校検査①!AH3="","",全面改修校検査①!AH3)</f>
        <v/>
      </c>
      <c r="AI3" s="233"/>
      <c r="AJ3" s="7" t="s">
        <v>8</v>
      </c>
      <c r="AM3" s="4"/>
    </row>
    <row r="4" spans="1:48" ht="13.5" customHeight="1">
      <c r="C4" s="112" t="s">
        <v>4</v>
      </c>
      <c r="D4" s="112"/>
      <c r="E4" s="112"/>
      <c r="F4" s="112"/>
      <c r="G4" s="234">
        <f>全面改修校検査①!G4</f>
        <v>0</v>
      </c>
      <c r="H4" s="234"/>
      <c r="I4" s="234"/>
      <c r="J4" s="234"/>
      <c r="K4" s="234"/>
      <c r="L4" s="234"/>
      <c r="M4" s="234"/>
      <c r="N4" s="234"/>
      <c r="O4" s="112" t="s">
        <v>5</v>
      </c>
      <c r="P4" s="112"/>
      <c r="Q4" s="112"/>
      <c r="R4" s="112"/>
      <c r="Z4" s="98"/>
      <c r="AA4" s="98"/>
      <c r="AB4" s="98"/>
      <c r="AC4" s="98"/>
    </row>
    <row r="5" spans="1:48" ht="15.75" customHeight="1">
      <c r="C5" s="112"/>
      <c r="D5" s="112"/>
      <c r="E5" s="112"/>
      <c r="F5" s="112"/>
      <c r="G5" s="234"/>
      <c r="H5" s="234"/>
      <c r="I5" s="234"/>
      <c r="J5" s="234"/>
      <c r="K5" s="234"/>
      <c r="L5" s="234"/>
      <c r="M5" s="234"/>
      <c r="N5" s="234"/>
      <c r="O5" s="112"/>
      <c r="P5" s="112"/>
      <c r="Q5" s="112"/>
      <c r="R5" s="112"/>
      <c r="W5" s="2"/>
      <c r="X5" s="2"/>
      <c r="Y5" s="113" t="s">
        <v>6</v>
      </c>
      <c r="Z5" s="113"/>
      <c r="AA5" s="113"/>
      <c r="AB5" s="113"/>
      <c r="AC5" s="113"/>
      <c r="AD5" s="113"/>
      <c r="AE5" s="113"/>
      <c r="AF5" s="113"/>
      <c r="AG5" s="113"/>
      <c r="AH5" s="113"/>
      <c r="AI5" s="2"/>
      <c r="AJ5" s="2"/>
    </row>
    <row r="6" spans="1:48" ht="7.5" customHeight="1"/>
    <row r="7" spans="1:48" ht="13.5" customHeight="1">
      <c r="U7" s="95" t="s">
        <v>7</v>
      </c>
      <c r="V7" s="95"/>
      <c r="W7" s="95"/>
      <c r="X7" s="95"/>
      <c r="Y7" s="95"/>
      <c r="Z7" s="234">
        <f>全面改修校検査①!Z7</f>
        <v>0</v>
      </c>
      <c r="AA7" s="234"/>
      <c r="AB7" s="234"/>
      <c r="AC7" s="234"/>
      <c r="AD7" s="234"/>
      <c r="AE7" s="234"/>
      <c r="AF7" s="234"/>
      <c r="AG7" s="234"/>
      <c r="AH7" s="234"/>
      <c r="AI7" s="99"/>
      <c r="AJ7" s="99"/>
    </row>
    <row r="8" spans="1:48" ht="12" customHeight="1">
      <c r="U8" s="95"/>
      <c r="V8" s="95"/>
      <c r="W8" s="95"/>
      <c r="X8" s="95"/>
      <c r="Y8" s="95"/>
      <c r="Z8" s="235"/>
      <c r="AA8" s="235"/>
      <c r="AB8" s="235"/>
      <c r="AC8" s="235"/>
      <c r="AD8" s="235"/>
      <c r="AE8" s="235"/>
      <c r="AF8" s="235"/>
      <c r="AG8" s="235"/>
      <c r="AH8" s="235"/>
      <c r="AI8" s="99"/>
      <c r="AJ8" s="99"/>
    </row>
    <row r="9" spans="1:48" ht="7.5" customHeight="1" thickBot="1">
      <c r="V9" s="12"/>
      <c r="W9" s="12"/>
      <c r="X9" s="12"/>
      <c r="Y9" s="12"/>
      <c r="AA9" s="22"/>
      <c r="AB9" s="22"/>
      <c r="AC9" s="22"/>
      <c r="AD9" s="22"/>
      <c r="AE9" s="22"/>
      <c r="AF9" s="22"/>
      <c r="AG9" s="22"/>
      <c r="AH9" s="22"/>
      <c r="AI9" s="12"/>
      <c r="AJ9" s="12"/>
      <c r="AM9" s="76" t="s">
        <v>114</v>
      </c>
    </row>
    <row r="10" spans="1:48" ht="20.100000000000001" customHeight="1">
      <c r="B10" s="100" t="s">
        <v>118</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2"/>
      <c r="AM10" s="76" t="s">
        <v>115</v>
      </c>
      <c r="AU10" s="34" t="str">
        <f>TEXT(P12,"0#")</f>
        <v>0</v>
      </c>
    </row>
    <row r="11" spans="1:48" ht="20.100000000000001" customHeight="1">
      <c r="B11" s="103" t="s">
        <v>68</v>
      </c>
      <c r="C11" s="104"/>
      <c r="D11" s="104"/>
      <c r="E11" s="104"/>
      <c r="F11" s="104"/>
      <c r="G11" s="104"/>
      <c r="H11" s="104"/>
      <c r="I11" s="105"/>
      <c r="J11" s="88" t="str">
        <f>IF(Z3="","",Z3)</f>
        <v/>
      </c>
      <c r="K11" s="89"/>
      <c r="L11" s="89"/>
      <c r="M11" s="89"/>
      <c r="N11" s="89"/>
      <c r="O11" s="90" t="s">
        <v>0</v>
      </c>
      <c r="P11" s="90"/>
      <c r="Q11" s="106"/>
      <c r="R11" s="106"/>
      <c r="S11" s="79" t="s">
        <v>1</v>
      </c>
      <c r="T11" s="79"/>
      <c r="U11" s="106"/>
      <c r="V11" s="106"/>
      <c r="W11" s="79" t="s">
        <v>24</v>
      </c>
      <c r="X11" s="79"/>
      <c r="Y11" s="8" t="s">
        <v>20</v>
      </c>
      <c r="Z11" s="107"/>
      <c r="AA11" s="107"/>
      <c r="AB11" s="13" t="s">
        <v>21</v>
      </c>
      <c r="AC11" s="108" t="s">
        <v>18</v>
      </c>
      <c r="AD11" s="79"/>
      <c r="AE11" s="79"/>
      <c r="AF11" s="106"/>
      <c r="AG11" s="106"/>
      <c r="AH11" s="106"/>
      <c r="AI11" s="106"/>
      <c r="AJ11" s="109"/>
      <c r="AM11" s="76" t="s">
        <v>116</v>
      </c>
      <c r="AR11" s="1">
        <f>G4</f>
        <v>0</v>
      </c>
      <c r="AT11" s="1" t="s">
        <v>89</v>
      </c>
      <c r="AU11" s="35" t="str">
        <f>Q11&amp;AT11&amp;U11</f>
        <v>/</v>
      </c>
      <c r="AV11" s="35">
        <f>AF11</f>
        <v>0</v>
      </c>
    </row>
    <row r="12" spans="1:48" ht="20.100000000000001" customHeight="1">
      <c r="B12" s="103" t="s">
        <v>28</v>
      </c>
      <c r="C12" s="104"/>
      <c r="D12" s="104"/>
      <c r="E12" s="104"/>
      <c r="F12" s="104"/>
      <c r="G12" s="104"/>
      <c r="H12" s="104"/>
      <c r="I12" s="105"/>
      <c r="J12" s="114"/>
      <c r="K12" s="106"/>
      <c r="L12" s="106"/>
      <c r="M12" s="79" t="s">
        <v>2</v>
      </c>
      <c r="N12" s="79"/>
      <c r="O12" s="80"/>
      <c r="P12" s="114"/>
      <c r="Q12" s="106"/>
      <c r="R12" s="106"/>
      <c r="S12" s="79" t="s">
        <v>3</v>
      </c>
      <c r="T12" s="79"/>
      <c r="U12" s="80"/>
      <c r="V12" s="15"/>
      <c r="W12" s="15"/>
      <c r="X12" s="15"/>
      <c r="Y12" s="15"/>
      <c r="Z12" s="15"/>
      <c r="AA12" s="27"/>
      <c r="AB12" s="27"/>
      <c r="AC12" s="27"/>
      <c r="AD12" s="8"/>
      <c r="AE12" s="8"/>
      <c r="AF12" s="8"/>
      <c r="AG12" s="8"/>
      <c r="AH12" s="8"/>
      <c r="AI12" s="8"/>
      <c r="AJ12" s="21"/>
      <c r="AM12" s="76" t="s">
        <v>117</v>
      </c>
      <c r="AT12" s="1" t="s">
        <v>90</v>
      </c>
      <c r="AU12" s="35" t="str">
        <f>J12&amp;AT12&amp;AU10</f>
        <v>:0</v>
      </c>
    </row>
    <row r="13" spans="1:48" ht="20.100000000000001" customHeight="1">
      <c r="B13" s="115" t="s">
        <v>29</v>
      </c>
      <c r="C13" s="116"/>
      <c r="D13" s="116"/>
      <c r="E13" s="116"/>
      <c r="F13" s="116"/>
      <c r="G13" s="116"/>
      <c r="H13" s="116"/>
      <c r="I13" s="117"/>
      <c r="J13" s="118"/>
      <c r="K13" s="119"/>
      <c r="L13" s="119"/>
      <c r="M13" s="119"/>
      <c r="N13" s="119"/>
      <c r="O13" s="119"/>
      <c r="P13" s="90" t="s">
        <v>30</v>
      </c>
      <c r="Q13" s="90"/>
      <c r="R13" s="90"/>
      <c r="S13" s="90"/>
      <c r="T13" s="91"/>
      <c r="U13" s="118"/>
      <c r="V13" s="119"/>
      <c r="W13" s="119"/>
      <c r="X13" s="90" t="s">
        <v>9</v>
      </c>
      <c r="Y13" s="90"/>
      <c r="Z13" s="91"/>
      <c r="AA13" s="92"/>
      <c r="AB13" s="93"/>
      <c r="AC13" s="93"/>
      <c r="AD13" s="93"/>
      <c r="AE13" s="93"/>
      <c r="AF13" s="93"/>
      <c r="AG13" s="93"/>
      <c r="AH13" s="90" t="s">
        <v>31</v>
      </c>
      <c r="AI13" s="90"/>
      <c r="AJ13" s="120"/>
      <c r="AU13" s="36">
        <f>AA13</f>
        <v>0</v>
      </c>
    </row>
    <row r="14" spans="1:48" ht="20.100000000000001" customHeight="1">
      <c r="A14" s="5"/>
      <c r="B14" s="121" t="s">
        <v>32</v>
      </c>
      <c r="C14" s="122"/>
      <c r="D14" s="122"/>
      <c r="E14" s="122"/>
      <c r="F14" s="122"/>
      <c r="G14" s="122"/>
      <c r="H14" s="122"/>
      <c r="I14" s="123"/>
      <c r="J14" s="130" t="s">
        <v>10</v>
      </c>
      <c r="K14" s="116"/>
      <c r="L14" s="116"/>
      <c r="M14" s="116"/>
      <c r="N14" s="116"/>
      <c r="O14" s="116"/>
      <c r="P14" s="116"/>
      <c r="Q14" s="131"/>
      <c r="R14" s="132"/>
      <c r="S14" s="132"/>
      <c r="T14" s="132"/>
      <c r="U14" s="90" t="s">
        <v>22</v>
      </c>
      <c r="V14" s="90"/>
      <c r="W14" s="91"/>
      <c r="X14" s="130" t="s">
        <v>11</v>
      </c>
      <c r="Y14" s="116"/>
      <c r="Z14" s="116"/>
      <c r="AA14" s="116"/>
      <c r="AB14" s="116"/>
      <c r="AC14" s="116"/>
      <c r="AD14" s="116"/>
      <c r="AE14" s="133"/>
      <c r="AF14" s="132"/>
      <c r="AG14" s="132"/>
      <c r="AH14" s="134" t="s">
        <v>23</v>
      </c>
      <c r="AI14" s="134"/>
      <c r="AJ14" s="135"/>
      <c r="AU14" s="37">
        <f>R14</f>
        <v>0</v>
      </c>
      <c r="AV14" s="37">
        <f>AE14</f>
        <v>0</v>
      </c>
    </row>
    <row r="15" spans="1:48" ht="20.100000000000001" customHeight="1">
      <c r="B15" s="124"/>
      <c r="C15" s="125"/>
      <c r="D15" s="125"/>
      <c r="E15" s="125"/>
      <c r="F15" s="125"/>
      <c r="G15" s="125"/>
      <c r="H15" s="125"/>
      <c r="I15" s="126"/>
      <c r="J15" s="136" t="s">
        <v>149</v>
      </c>
      <c r="K15" s="137"/>
      <c r="L15" s="137"/>
      <c r="M15" s="137"/>
      <c r="N15" s="137"/>
      <c r="O15" s="137"/>
      <c r="P15" s="137"/>
      <c r="Q15" s="138"/>
      <c r="R15" s="139"/>
      <c r="S15" s="139"/>
      <c r="T15" s="139"/>
      <c r="U15" s="140" t="s">
        <v>22</v>
      </c>
      <c r="V15" s="140"/>
      <c r="W15" s="141"/>
      <c r="X15" s="130" t="s">
        <v>26</v>
      </c>
      <c r="Y15" s="116"/>
      <c r="Z15" s="116"/>
      <c r="AA15" s="116"/>
      <c r="AB15" s="116"/>
      <c r="AC15" s="116"/>
      <c r="AD15" s="116"/>
      <c r="AE15" s="133"/>
      <c r="AF15" s="132"/>
      <c r="AG15" s="132"/>
      <c r="AH15" s="134" t="s">
        <v>23</v>
      </c>
      <c r="AI15" s="134"/>
      <c r="AJ15" s="135"/>
      <c r="AU15" s="37">
        <f>R15</f>
        <v>0</v>
      </c>
      <c r="AV15" s="37">
        <f>AE15</f>
        <v>0</v>
      </c>
    </row>
    <row r="16" spans="1:48" ht="20.100000000000001" customHeight="1">
      <c r="B16" s="127"/>
      <c r="C16" s="128"/>
      <c r="D16" s="128"/>
      <c r="E16" s="128"/>
      <c r="F16" s="128"/>
      <c r="G16" s="128"/>
      <c r="H16" s="128"/>
      <c r="I16" s="129"/>
      <c r="J16" s="81" t="s">
        <v>110</v>
      </c>
      <c r="K16" s="82"/>
      <c r="L16" s="82"/>
      <c r="M16" s="82"/>
      <c r="N16" s="82"/>
      <c r="O16" s="82"/>
      <c r="P16" s="82"/>
      <c r="Q16" s="82"/>
      <c r="R16" s="82"/>
      <c r="S16" s="83"/>
      <c r="T16" s="84" t="str">
        <f>IF(R15="","",IF(AND(R15&gt;=17,R15&lt;=28),"基準に適合","基準に不適合"))</f>
        <v/>
      </c>
      <c r="U16" s="85"/>
      <c r="V16" s="85"/>
      <c r="W16" s="86"/>
      <c r="X16" s="130" t="s">
        <v>33</v>
      </c>
      <c r="Y16" s="116"/>
      <c r="Z16" s="116"/>
      <c r="AA16" s="116"/>
      <c r="AB16" s="116"/>
      <c r="AC16" s="116"/>
      <c r="AD16" s="116"/>
      <c r="AE16" s="142"/>
      <c r="AF16" s="143"/>
      <c r="AG16" s="143"/>
      <c r="AH16" s="134" t="s">
        <v>120</v>
      </c>
      <c r="AI16" s="134"/>
      <c r="AJ16" s="135"/>
      <c r="AV16" s="38">
        <f>AE16</f>
        <v>0</v>
      </c>
    </row>
    <row r="17" spans="2:51" ht="20.100000000000001" customHeight="1">
      <c r="B17" s="103" t="s">
        <v>34</v>
      </c>
      <c r="C17" s="104"/>
      <c r="D17" s="104"/>
      <c r="E17" s="104"/>
      <c r="F17" s="104"/>
      <c r="G17" s="104"/>
      <c r="H17" s="104"/>
      <c r="I17" s="105"/>
      <c r="J17" s="144" t="s">
        <v>35</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row>
    <row r="18" spans="2:51" ht="20.100000000000001" customHeight="1">
      <c r="B18" s="103" t="s">
        <v>57</v>
      </c>
      <c r="C18" s="104"/>
      <c r="D18" s="104"/>
      <c r="E18" s="104"/>
      <c r="F18" s="104"/>
      <c r="G18" s="104"/>
      <c r="H18" s="104"/>
      <c r="I18" s="105"/>
      <c r="J18" s="147"/>
      <c r="K18" s="148"/>
      <c r="L18" s="148"/>
      <c r="M18" s="148"/>
      <c r="N18" s="148"/>
      <c r="O18" s="148"/>
      <c r="P18" s="148"/>
      <c r="Q18" s="148"/>
      <c r="R18" s="148"/>
      <c r="S18" s="148"/>
      <c r="T18" s="148"/>
      <c r="U18" s="148"/>
      <c r="V18" s="148"/>
      <c r="W18" s="148"/>
      <c r="X18" s="148"/>
      <c r="Y18" s="148"/>
      <c r="Z18" s="148"/>
      <c r="AA18" s="148"/>
      <c r="AB18" s="148"/>
      <c r="AC18" s="148"/>
      <c r="AD18" s="149"/>
      <c r="AE18" s="150" t="s">
        <v>119</v>
      </c>
      <c r="AF18" s="151"/>
      <c r="AG18" s="151"/>
      <c r="AH18" s="151"/>
      <c r="AI18" s="151"/>
      <c r="AJ18" s="152"/>
    </row>
    <row r="19" spans="2:51" ht="27.6" customHeight="1">
      <c r="B19" s="153" t="s">
        <v>61</v>
      </c>
      <c r="C19" s="154"/>
      <c r="D19" s="154"/>
      <c r="E19" s="154"/>
      <c r="F19" s="154"/>
      <c r="G19" s="154"/>
      <c r="H19" s="154"/>
      <c r="I19" s="155"/>
      <c r="J19" s="156" t="str">
        <f>IF(J18="","",J18*30.03/22.4*273/(273+R15)*1000)</f>
        <v/>
      </c>
      <c r="K19" s="157"/>
      <c r="L19" s="157"/>
      <c r="M19" s="157"/>
      <c r="N19" s="157"/>
      <c r="O19" s="157"/>
      <c r="P19" s="157"/>
      <c r="Q19" s="157"/>
      <c r="R19" s="157"/>
      <c r="S19" s="157"/>
      <c r="T19" s="157"/>
      <c r="U19" s="157"/>
      <c r="V19" s="157"/>
      <c r="W19" s="157"/>
      <c r="X19" s="157"/>
      <c r="Y19" s="157"/>
      <c r="Z19" s="157"/>
      <c r="AA19" s="157"/>
      <c r="AB19" s="157"/>
      <c r="AC19" s="157"/>
      <c r="AD19" s="158"/>
      <c r="AE19" s="159" t="s">
        <v>121</v>
      </c>
      <c r="AF19" s="160"/>
      <c r="AG19" s="160"/>
      <c r="AH19" s="160"/>
      <c r="AI19" s="160"/>
      <c r="AJ19" s="161"/>
      <c r="AU19" s="37" t="str">
        <f>IF(NOT(J20=""),"検出限界未満",J19)</f>
        <v/>
      </c>
    </row>
    <row r="20" spans="2:51" ht="23.25" customHeight="1">
      <c r="B20" s="165" t="s">
        <v>62</v>
      </c>
      <c r="C20" s="166"/>
      <c r="D20" s="166"/>
      <c r="E20" s="166"/>
      <c r="F20" s="166"/>
      <c r="G20" s="166"/>
      <c r="H20" s="166"/>
      <c r="I20" s="167"/>
      <c r="J20" s="168" t="str">
        <f>IF(J19&gt;12.49,"","検出限界(12.5μg/㎥)未満")</f>
        <v/>
      </c>
      <c r="K20" s="169"/>
      <c r="L20" s="169"/>
      <c r="M20" s="169"/>
      <c r="N20" s="169"/>
      <c r="O20" s="169"/>
      <c r="P20" s="169"/>
      <c r="Q20" s="169"/>
      <c r="R20" s="169"/>
      <c r="S20" s="169"/>
      <c r="T20" s="169"/>
      <c r="U20" s="169"/>
      <c r="V20" s="169"/>
      <c r="W20" s="169"/>
      <c r="X20" s="169"/>
      <c r="Y20" s="169"/>
      <c r="Z20" s="169"/>
      <c r="AA20" s="169"/>
      <c r="AB20" s="169"/>
      <c r="AC20" s="169"/>
      <c r="AD20" s="170"/>
      <c r="AE20" s="162"/>
      <c r="AF20" s="163"/>
      <c r="AG20" s="163"/>
      <c r="AH20" s="163"/>
      <c r="AI20" s="163"/>
      <c r="AJ20" s="164"/>
    </row>
    <row r="21" spans="2:51" ht="24" customHeight="1">
      <c r="B21" s="171" t="s">
        <v>36</v>
      </c>
      <c r="C21" s="172"/>
      <c r="D21" s="172"/>
      <c r="E21" s="172"/>
      <c r="F21" s="172"/>
      <c r="G21" s="172"/>
      <c r="H21" s="172"/>
      <c r="I21" s="173"/>
      <c r="J21" s="174" t="str">
        <f>IF(J18="","",IF(J19&lt;100,"適合","不適合"))</f>
        <v/>
      </c>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c r="AK21" s="5"/>
      <c r="AU21" s="38" t="str">
        <f>J21</f>
        <v/>
      </c>
    </row>
    <row r="22" spans="2:51" ht="24" customHeight="1" thickBot="1">
      <c r="B22" s="177" t="s">
        <v>37</v>
      </c>
      <c r="C22" s="178"/>
      <c r="D22" s="178"/>
      <c r="E22" s="178"/>
      <c r="F22" s="178"/>
      <c r="G22" s="178"/>
      <c r="H22" s="178"/>
      <c r="I22" s="179"/>
      <c r="J22" s="180" t="s">
        <v>122</v>
      </c>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2"/>
    </row>
    <row r="23" spans="2:51" ht="8.25" customHeight="1" thickBot="1">
      <c r="B23" s="9"/>
      <c r="C23" s="10"/>
      <c r="D23" s="10"/>
      <c r="E23" s="10"/>
      <c r="F23" s="10"/>
      <c r="G23" s="10"/>
      <c r="H23" s="10"/>
      <c r="I23" s="10"/>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2:51" ht="20.100000000000001" customHeight="1">
      <c r="B24" s="100" t="s">
        <v>60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2"/>
    </row>
    <row r="25" spans="2:51" ht="20.100000000000001" customHeight="1">
      <c r="B25" s="183" t="s">
        <v>38</v>
      </c>
      <c r="C25" s="184"/>
      <c r="D25" s="184"/>
      <c r="E25" s="184"/>
      <c r="F25" s="184"/>
      <c r="G25" s="184"/>
      <c r="H25" s="184"/>
      <c r="I25" s="185"/>
      <c r="J25" s="191"/>
      <c r="K25" s="192"/>
      <c r="L25" s="79" t="s">
        <v>80</v>
      </c>
      <c r="M25" s="80"/>
      <c r="N25" s="77"/>
      <c r="O25" s="78"/>
      <c r="P25" s="79" t="s">
        <v>81</v>
      </c>
      <c r="Q25" s="79"/>
      <c r="R25" s="79"/>
      <c r="S25" s="79"/>
      <c r="T25" s="80"/>
      <c r="U25" s="77"/>
      <c r="V25" s="78"/>
      <c r="W25" s="79" t="s">
        <v>82</v>
      </c>
      <c r="X25" s="79"/>
      <c r="Y25" s="80"/>
      <c r="Z25" s="77"/>
      <c r="AA25" s="78"/>
      <c r="AB25" s="79" t="s">
        <v>74</v>
      </c>
      <c r="AC25" s="79"/>
      <c r="AD25" s="15" t="s">
        <v>83</v>
      </c>
      <c r="AE25" s="193"/>
      <c r="AF25" s="193"/>
      <c r="AG25" s="193"/>
      <c r="AH25" s="193"/>
      <c r="AI25" s="193"/>
      <c r="AJ25" s="31" t="s">
        <v>84</v>
      </c>
      <c r="AM25" s="28" t="s">
        <v>59</v>
      </c>
    </row>
    <row r="26" spans="2:51" ht="20.100000000000001" customHeight="1">
      <c r="B26" s="186"/>
      <c r="C26" s="113"/>
      <c r="D26" s="113"/>
      <c r="E26" s="113"/>
      <c r="F26" s="113"/>
      <c r="G26" s="113"/>
      <c r="H26" s="113"/>
      <c r="I26" s="187"/>
      <c r="J26" s="108" t="s">
        <v>39</v>
      </c>
      <c r="K26" s="79"/>
      <c r="L26" s="80"/>
      <c r="M26" s="77"/>
      <c r="N26" s="78"/>
      <c r="O26" s="79" t="s">
        <v>19</v>
      </c>
      <c r="P26" s="79"/>
      <c r="Q26" s="18" t="s">
        <v>20</v>
      </c>
      <c r="R26" s="78"/>
      <c r="S26" s="78"/>
      <c r="T26" s="79" t="s">
        <v>12</v>
      </c>
      <c r="U26" s="79"/>
      <c r="V26" s="194"/>
      <c r="W26" s="194"/>
      <c r="X26" s="79" t="s">
        <v>13</v>
      </c>
      <c r="Y26" s="79"/>
      <c r="Z26" s="18" t="s">
        <v>21</v>
      </c>
      <c r="AA26" s="18"/>
      <c r="AB26" s="195"/>
      <c r="AC26" s="78"/>
      <c r="AD26" s="79" t="s">
        <v>27</v>
      </c>
      <c r="AE26" s="79"/>
      <c r="AF26" s="18"/>
      <c r="AG26" s="18"/>
      <c r="AH26" s="18"/>
      <c r="AI26" s="18"/>
      <c r="AJ26" s="19"/>
      <c r="AM26" s="29" t="s">
        <v>58</v>
      </c>
      <c r="AU26" s="34" t="str">
        <f>IF(NOT(M26=""),"有",AX26)</f>
        <v>選択してください</v>
      </c>
      <c r="AV26" s="34" t="str">
        <f>IF(NOT(R26=""),T26,AW26)</f>
        <v/>
      </c>
      <c r="AW26" s="34" t="str">
        <f>IF(NOT(V26=""),X26,"")</f>
        <v/>
      </c>
      <c r="AX26" s="34" t="str">
        <f>IF(NOT(AB26=""),"無","選択してください")</f>
        <v>選択してください</v>
      </c>
      <c r="AY26" s="35" t="str">
        <f>AU26&amp;AV26</f>
        <v>選択してください</v>
      </c>
    </row>
    <row r="27" spans="2:51" ht="20.100000000000001" customHeight="1">
      <c r="B27" s="188"/>
      <c r="C27" s="189"/>
      <c r="D27" s="189"/>
      <c r="E27" s="189"/>
      <c r="F27" s="189"/>
      <c r="G27" s="189"/>
      <c r="H27" s="189"/>
      <c r="I27" s="190"/>
      <c r="J27" s="196" t="s">
        <v>40</v>
      </c>
      <c r="K27" s="197"/>
      <c r="L27" s="198"/>
      <c r="M27" s="77"/>
      <c r="N27" s="78"/>
      <c r="O27" s="79" t="s">
        <v>19</v>
      </c>
      <c r="P27" s="79"/>
      <c r="Q27" s="15" t="s">
        <v>20</v>
      </c>
      <c r="R27" s="78"/>
      <c r="S27" s="78"/>
      <c r="T27" s="79" t="s">
        <v>12</v>
      </c>
      <c r="U27" s="79"/>
      <c r="V27" s="199"/>
      <c r="W27" s="199"/>
      <c r="X27" s="79" t="s">
        <v>13</v>
      </c>
      <c r="Y27" s="79"/>
      <c r="Z27" s="15" t="s">
        <v>21</v>
      </c>
      <c r="AA27" s="15"/>
      <c r="AB27" s="195"/>
      <c r="AC27" s="78"/>
      <c r="AD27" s="79" t="s">
        <v>27</v>
      </c>
      <c r="AE27" s="79"/>
      <c r="AF27" s="16"/>
      <c r="AG27" s="16"/>
      <c r="AH27" s="16"/>
      <c r="AI27" s="16"/>
      <c r="AJ27" s="20"/>
      <c r="AM27" s="29" t="s">
        <v>64</v>
      </c>
      <c r="AU27" s="34" t="str">
        <f>IF(NOT(M27=""),"有",AX27)</f>
        <v>選択してください</v>
      </c>
      <c r="AV27" s="34" t="str">
        <f>IF(NOT(R27=""),T27,AW27)</f>
        <v/>
      </c>
      <c r="AW27" s="34" t="str">
        <f>IF(NOT(V27=""),X27,"")</f>
        <v/>
      </c>
      <c r="AX27" s="34" t="str">
        <f>IF(NOT(AB27=""),"無","選択してください")</f>
        <v>選択してください</v>
      </c>
      <c r="AY27" s="35" t="str">
        <f>AU27&amp;AV27</f>
        <v>選択してください</v>
      </c>
    </row>
    <row r="28" spans="2:51" ht="20.100000000000001" customHeight="1">
      <c r="B28" s="183" t="s">
        <v>41</v>
      </c>
      <c r="C28" s="184"/>
      <c r="D28" s="184"/>
      <c r="E28" s="184"/>
      <c r="F28" s="184"/>
      <c r="G28" s="184"/>
      <c r="H28" s="184"/>
      <c r="I28" s="185"/>
      <c r="J28" s="196" t="s">
        <v>42</v>
      </c>
      <c r="K28" s="197"/>
      <c r="L28" s="197"/>
      <c r="M28" s="198"/>
      <c r="N28" s="77"/>
      <c r="O28" s="78"/>
      <c r="P28" s="79" t="s">
        <v>44</v>
      </c>
      <c r="Q28" s="79"/>
      <c r="R28" s="79"/>
      <c r="S28" s="79"/>
      <c r="T28" s="79"/>
      <c r="U28" s="79"/>
      <c r="V28" s="79"/>
      <c r="W28" s="79"/>
      <c r="X28" s="79"/>
      <c r="Y28" s="79"/>
      <c r="Z28" s="195"/>
      <c r="AA28" s="78"/>
      <c r="AB28" s="79" t="s">
        <v>45</v>
      </c>
      <c r="AC28" s="79"/>
      <c r="AD28" s="79"/>
      <c r="AE28" s="79"/>
      <c r="AF28" s="79"/>
      <c r="AG28" s="79"/>
      <c r="AH28" s="79"/>
      <c r="AI28" s="79"/>
      <c r="AJ28" s="200"/>
      <c r="AM28" s="29" t="s">
        <v>63</v>
      </c>
      <c r="AU28" s="35" t="str">
        <f>IF(NOT(N28=""),"開",AV28)</f>
        <v>選択してください</v>
      </c>
      <c r="AV28" s="34" t="str">
        <f>IF(NOT(Z28=""),"閉",AW28)</f>
        <v>選択してください</v>
      </c>
      <c r="AW28" s="34" t="s">
        <v>85</v>
      </c>
    </row>
    <row r="29" spans="2:51" ht="20.100000000000001" customHeight="1">
      <c r="B29" s="188"/>
      <c r="C29" s="189"/>
      <c r="D29" s="189"/>
      <c r="E29" s="189"/>
      <c r="F29" s="189"/>
      <c r="G29" s="189"/>
      <c r="H29" s="189"/>
      <c r="I29" s="190"/>
      <c r="J29" s="108" t="s">
        <v>43</v>
      </c>
      <c r="K29" s="79"/>
      <c r="L29" s="79"/>
      <c r="M29" s="80"/>
      <c r="N29" s="77"/>
      <c r="O29" s="78"/>
      <c r="P29" s="79" t="s">
        <v>44</v>
      </c>
      <c r="Q29" s="79"/>
      <c r="R29" s="79"/>
      <c r="S29" s="79"/>
      <c r="T29" s="79"/>
      <c r="U29" s="79"/>
      <c r="V29" s="79"/>
      <c r="W29" s="79"/>
      <c r="X29" s="79"/>
      <c r="Y29" s="79"/>
      <c r="Z29" s="195"/>
      <c r="AA29" s="78"/>
      <c r="AB29" s="79" t="s">
        <v>45</v>
      </c>
      <c r="AC29" s="79"/>
      <c r="AD29" s="79"/>
      <c r="AE29" s="79"/>
      <c r="AF29" s="79"/>
      <c r="AG29" s="79"/>
      <c r="AH29" s="79"/>
      <c r="AI29" s="79"/>
      <c r="AJ29" s="200"/>
      <c r="AM29" s="6" t="s">
        <v>65</v>
      </c>
      <c r="AU29" s="35" t="str">
        <f>IF(NOT(N29=""),"開",AV29)</f>
        <v>選択してください</v>
      </c>
      <c r="AV29" s="34" t="str">
        <f>IF(NOT(Z29=""),"閉",AW29)</f>
        <v>選択してください</v>
      </c>
      <c r="AW29" s="34" t="s">
        <v>85</v>
      </c>
    </row>
    <row r="30" spans="2:51" ht="20.100000000000001" customHeight="1">
      <c r="B30" s="103" t="s">
        <v>46</v>
      </c>
      <c r="C30" s="104"/>
      <c r="D30" s="104"/>
      <c r="E30" s="104"/>
      <c r="F30" s="104"/>
      <c r="G30" s="104"/>
      <c r="H30" s="104"/>
      <c r="I30" s="105"/>
      <c r="J30" s="108" t="s">
        <v>47</v>
      </c>
      <c r="K30" s="79"/>
      <c r="L30" s="79"/>
      <c r="M30" s="79"/>
      <c r="N30" s="201"/>
      <c r="O30" s="192"/>
      <c r="P30" s="79" t="s">
        <v>14</v>
      </c>
      <c r="Q30" s="80"/>
      <c r="R30" s="108" t="s">
        <v>15</v>
      </c>
      <c r="S30" s="202"/>
      <c r="T30" s="203"/>
      <c r="U30" s="192"/>
      <c r="V30" s="79" t="s">
        <v>14</v>
      </c>
      <c r="W30" s="80"/>
      <c r="X30" s="108" t="s">
        <v>16</v>
      </c>
      <c r="Y30" s="79"/>
      <c r="Z30" s="79"/>
      <c r="AA30" s="79"/>
      <c r="AB30" s="201"/>
      <c r="AC30" s="192"/>
      <c r="AD30" s="79" t="s">
        <v>14</v>
      </c>
      <c r="AE30" s="80"/>
      <c r="AF30" s="108" t="s">
        <v>17</v>
      </c>
      <c r="AG30" s="79"/>
      <c r="AH30" s="204" t="str">
        <f>IF(AB30="","",N30+T30+AB30)</f>
        <v/>
      </c>
      <c r="AI30" s="89"/>
      <c r="AJ30" s="21" t="s">
        <v>25</v>
      </c>
      <c r="AU30" s="35" t="str">
        <f>AH30</f>
        <v/>
      </c>
    </row>
    <row r="31" spans="2:51" ht="20.100000000000001" customHeight="1">
      <c r="B31" s="215" t="s">
        <v>78</v>
      </c>
      <c r="C31" s="216"/>
      <c r="D31" s="216"/>
      <c r="E31" s="216"/>
      <c r="F31" s="216"/>
      <c r="G31" s="216"/>
      <c r="H31" s="216"/>
      <c r="I31" s="217"/>
      <c r="J31" s="108" t="s">
        <v>70</v>
      </c>
      <c r="K31" s="79"/>
      <c r="L31" s="79"/>
      <c r="M31" s="80"/>
      <c r="N31" s="77"/>
      <c r="O31" s="78"/>
      <c r="P31" s="79" t="s">
        <v>71</v>
      </c>
      <c r="Q31" s="79"/>
      <c r="R31" s="195"/>
      <c r="S31" s="78"/>
      <c r="T31" s="79" t="s">
        <v>72</v>
      </c>
      <c r="U31" s="79"/>
      <c r="V31" s="79"/>
      <c r="W31" s="195"/>
      <c r="X31" s="78"/>
      <c r="Y31" s="79" t="s">
        <v>73</v>
      </c>
      <c r="Z31" s="79"/>
      <c r="AA31" s="79"/>
      <c r="AB31" s="195"/>
      <c r="AC31" s="78"/>
      <c r="AD31" s="79" t="s">
        <v>74</v>
      </c>
      <c r="AE31" s="79"/>
      <c r="AF31" s="79"/>
      <c r="AG31" s="192"/>
      <c r="AH31" s="192"/>
      <c r="AI31" s="192"/>
      <c r="AJ31" s="205"/>
      <c r="AU31" s="35" t="str">
        <f>IF(NOT(N31=""),P31,AV31)</f>
        <v>選択してください</v>
      </c>
      <c r="AV31" s="34" t="str">
        <f>IF(NOT(R31=""),T31,AW31)</f>
        <v>選択してください</v>
      </c>
      <c r="AW31" s="34" t="str">
        <f>IF(NOT(W31=""),Y31,AX31)</f>
        <v>選択してください</v>
      </c>
      <c r="AX31" s="34" t="str">
        <f>IF(NOT(AB31=""),AY31,"選択してください")</f>
        <v>選択してください</v>
      </c>
      <c r="AY31" s="34" t="str">
        <f>IF(NOT(AG31=""),AG31,"材質その他入力してください")</f>
        <v>材質その他入力してください</v>
      </c>
    </row>
    <row r="32" spans="2:51" ht="20.100000000000001" customHeight="1">
      <c r="B32" s="218"/>
      <c r="C32" s="219"/>
      <c r="D32" s="219"/>
      <c r="E32" s="219"/>
      <c r="F32" s="219"/>
      <c r="G32" s="219"/>
      <c r="H32" s="219"/>
      <c r="I32" s="220"/>
      <c r="J32" s="108" t="s">
        <v>75</v>
      </c>
      <c r="K32" s="79"/>
      <c r="L32" s="79"/>
      <c r="M32" s="80"/>
      <c r="N32" s="77"/>
      <c r="O32" s="78"/>
      <c r="P32" s="79" t="s">
        <v>71</v>
      </c>
      <c r="Q32" s="79"/>
      <c r="R32" s="195"/>
      <c r="S32" s="78"/>
      <c r="T32" s="79" t="s">
        <v>76</v>
      </c>
      <c r="U32" s="79"/>
      <c r="V32" s="79"/>
      <c r="W32" s="195"/>
      <c r="X32" s="78"/>
      <c r="Y32" s="79" t="s">
        <v>77</v>
      </c>
      <c r="Z32" s="79"/>
      <c r="AA32" s="79"/>
      <c r="AB32" s="195"/>
      <c r="AC32" s="78"/>
      <c r="AD32" s="79" t="s">
        <v>74</v>
      </c>
      <c r="AE32" s="79"/>
      <c r="AF32" s="79"/>
      <c r="AG32" s="192"/>
      <c r="AH32" s="192"/>
      <c r="AI32" s="192"/>
      <c r="AJ32" s="205"/>
      <c r="AT32" s="1" t="s">
        <v>20</v>
      </c>
      <c r="AU32" s="35" t="str">
        <f>IF(NOT(N32=""),P32,AV32)</f>
        <v>選択してください</v>
      </c>
      <c r="AV32" s="34" t="str">
        <f>IF(NOT(R32=""),T32,AW32)</f>
        <v>選択してください</v>
      </c>
      <c r="AW32" s="34" t="str">
        <f>IF(NOT(W32=""),Y32,AX32)</f>
        <v>選択してください</v>
      </c>
      <c r="AX32" s="34" t="str">
        <f>IF(NOT(AB32=""),AY32,"選択してください")</f>
        <v>選択してください</v>
      </c>
      <c r="AY32" s="34" t="str">
        <f>IF(NOT(AG32=""),AG32,"材質その他入力してください")</f>
        <v>材質その他入力してください</v>
      </c>
    </row>
    <row r="33" spans="2:54" ht="20.100000000000001" customHeight="1">
      <c r="B33" s="165"/>
      <c r="C33" s="166"/>
      <c r="D33" s="166"/>
      <c r="E33" s="166"/>
      <c r="F33" s="166"/>
      <c r="G33" s="166"/>
      <c r="H33" s="166"/>
      <c r="I33" s="167"/>
      <c r="J33" s="108" t="s">
        <v>48</v>
      </c>
      <c r="K33" s="79"/>
      <c r="L33" s="79"/>
      <c r="M33" s="80"/>
      <c r="N33" s="77"/>
      <c r="O33" s="78"/>
      <c r="P33" s="79" t="s">
        <v>19</v>
      </c>
      <c r="Q33" s="79"/>
      <c r="R33" s="11" t="s">
        <v>20</v>
      </c>
      <c r="S33" s="79" t="s">
        <v>49</v>
      </c>
      <c r="T33" s="79"/>
      <c r="U33" s="79"/>
      <c r="V33" s="79"/>
      <c r="W33" s="79"/>
      <c r="X33" s="193"/>
      <c r="Y33" s="193"/>
      <c r="Z33" s="193"/>
      <c r="AA33" s="193"/>
      <c r="AB33" s="193"/>
      <c r="AC33" s="193"/>
      <c r="AD33" s="193"/>
      <c r="AE33" s="11"/>
      <c r="AF33" s="17" t="s">
        <v>21</v>
      </c>
      <c r="AG33" s="77"/>
      <c r="AH33" s="78"/>
      <c r="AI33" s="79" t="s">
        <v>27</v>
      </c>
      <c r="AJ33" s="200"/>
      <c r="AT33" s="1" t="s">
        <v>21</v>
      </c>
      <c r="AU33" s="34" t="str">
        <f>IF(NOT(N33=""),"有",AV33)</f>
        <v>選択してください</v>
      </c>
      <c r="AV33" s="34" t="str">
        <f>IF(NOT(AG33=""),"無",AW33)</f>
        <v>選択してください</v>
      </c>
      <c r="AW33" s="34" t="s">
        <v>86</v>
      </c>
      <c r="AX33" s="34" t="str">
        <f>IF(NOT(X33=""),AT32&amp;X33&amp;AT33,"")</f>
        <v/>
      </c>
      <c r="AY33" s="34" t="s">
        <v>87</v>
      </c>
      <c r="AZ33" s="35" t="str">
        <f>AU33&amp;AX33</f>
        <v>選択してください</v>
      </c>
    </row>
    <row r="34" spans="2:54" ht="20.100000000000001" customHeight="1">
      <c r="B34" s="206" t="s">
        <v>53</v>
      </c>
      <c r="C34" s="207"/>
      <c r="D34" s="207"/>
      <c r="E34" s="207"/>
      <c r="F34" s="207"/>
      <c r="G34" s="207"/>
      <c r="H34" s="207"/>
      <c r="I34" s="208"/>
      <c r="J34" s="108" t="s">
        <v>54</v>
      </c>
      <c r="K34" s="79"/>
      <c r="L34" s="79"/>
      <c r="M34" s="79"/>
      <c r="N34" s="80"/>
      <c r="O34" s="212"/>
      <c r="P34" s="193"/>
      <c r="Q34" s="8" t="s">
        <v>50</v>
      </c>
      <c r="R34" s="193"/>
      <c r="S34" s="193"/>
      <c r="T34" s="213"/>
      <c r="U34" s="193"/>
      <c r="V34" s="79" t="s">
        <v>2</v>
      </c>
      <c r="W34" s="79"/>
      <c r="X34" s="214"/>
      <c r="Y34" s="214"/>
      <c r="Z34" s="79" t="s">
        <v>3</v>
      </c>
      <c r="AA34" s="79"/>
      <c r="AB34" s="8" t="s">
        <v>56</v>
      </c>
      <c r="AC34" s="193"/>
      <c r="AD34" s="193"/>
      <c r="AE34" s="79" t="s">
        <v>2</v>
      </c>
      <c r="AF34" s="79"/>
      <c r="AG34" s="214"/>
      <c r="AH34" s="214"/>
      <c r="AI34" s="79" t="s">
        <v>3</v>
      </c>
      <c r="AJ34" s="200"/>
      <c r="AT34" s="1" t="s">
        <v>90</v>
      </c>
      <c r="AU34" s="35" t="str">
        <f>T34&amp;AT34&amp;X34</f>
        <v>:</v>
      </c>
      <c r="AV34" s="35" t="str">
        <f>AC34&amp;AT34&amp;AG34</f>
        <v>:</v>
      </c>
      <c r="AW34" s="34" t="e">
        <f>AV34-AU34</f>
        <v>#VALUE!</v>
      </c>
      <c r="AX34" s="35" t="e">
        <f>(HOUR(AW34))+(MINUTE(AW34)/60)</f>
        <v>#VALUE!</v>
      </c>
      <c r="AY34" s="34" t="e">
        <f>AX34*60</f>
        <v>#VALUE!</v>
      </c>
      <c r="AZ34" s="34">
        <f>IF(NOT(T34=""),AY34,BA34)</f>
        <v>0</v>
      </c>
      <c r="BA34" s="34">
        <v>0</v>
      </c>
    </row>
    <row r="35" spans="2:54" ht="20.100000000000001" customHeight="1">
      <c r="B35" s="209"/>
      <c r="C35" s="210"/>
      <c r="D35" s="210"/>
      <c r="E35" s="210"/>
      <c r="F35" s="210"/>
      <c r="G35" s="210"/>
      <c r="H35" s="210"/>
      <c r="I35" s="211"/>
      <c r="J35" s="108" t="s">
        <v>55</v>
      </c>
      <c r="K35" s="79"/>
      <c r="L35" s="79"/>
      <c r="M35" s="79"/>
      <c r="N35" s="80"/>
      <c r="O35" s="212"/>
      <c r="P35" s="193"/>
      <c r="Q35" s="8" t="s">
        <v>50</v>
      </c>
      <c r="R35" s="193"/>
      <c r="S35" s="193"/>
      <c r="T35" s="213"/>
      <c r="U35" s="193"/>
      <c r="V35" s="79" t="s">
        <v>2</v>
      </c>
      <c r="W35" s="79"/>
      <c r="X35" s="214"/>
      <c r="Y35" s="214"/>
      <c r="Z35" s="79" t="s">
        <v>3</v>
      </c>
      <c r="AA35" s="79"/>
      <c r="AB35" s="8" t="s">
        <v>56</v>
      </c>
      <c r="AC35" s="193"/>
      <c r="AD35" s="193"/>
      <c r="AE35" s="79" t="s">
        <v>2</v>
      </c>
      <c r="AF35" s="79"/>
      <c r="AG35" s="214"/>
      <c r="AH35" s="214"/>
      <c r="AI35" s="79" t="s">
        <v>3</v>
      </c>
      <c r="AJ35" s="200"/>
      <c r="AT35" s="1" t="s">
        <v>90</v>
      </c>
      <c r="AU35" s="35" t="str">
        <f>T35&amp;AT35&amp;X35</f>
        <v>:</v>
      </c>
      <c r="AV35" s="35" t="str">
        <f>AC35&amp;AT35&amp;AG35</f>
        <v>:</v>
      </c>
      <c r="AW35" s="34" t="e">
        <f>AV35-AU35</f>
        <v>#VALUE!</v>
      </c>
      <c r="AX35" s="35" t="e">
        <f>(HOUR(AW35))+(MINUTE(AW35)/60)</f>
        <v>#VALUE!</v>
      </c>
      <c r="AY35" s="34" t="e">
        <f>AX35*60</f>
        <v>#VALUE!</v>
      </c>
      <c r="AZ35" s="34">
        <f>IF(NOT(T35=""),AY35,BA35)</f>
        <v>0</v>
      </c>
      <c r="BA35" s="34">
        <v>0</v>
      </c>
    </row>
    <row r="36" spans="2:54" ht="18" customHeight="1">
      <c r="B36" s="223" t="s">
        <v>69</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5"/>
      <c r="AU36" s="35" t="str">
        <f>IF(NOT(T34=""),AU34,AV36)</f>
        <v>時間入力して</v>
      </c>
      <c r="AV36" s="34" t="str">
        <f>IF(NOT(T35=""),AU35,"時間入力して")</f>
        <v>時間入力して</v>
      </c>
      <c r="AX36" s="35"/>
      <c r="AY36" s="35">
        <f>AZ34+AZ35</f>
        <v>0</v>
      </c>
      <c r="AZ36" s="34" t="s">
        <v>88</v>
      </c>
    </row>
    <row r="37" spans="2:54" ht="18.75" customHeight="1">
      <c r="B37" s="32"/>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7"/>
      <c r="AU37" s="35" t="str">
        <f>C37&amp;C38&amp;C39</f>
        <v/>
      </c>
    </row>
    <row r="38" spans="2:54" ht="21.95" customHeight="1">
      <c r="B38" s="30"/>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30"/>
    </row>
    <row r="39" spans="2:54" ht="32.25" customHeight="1" thickBot="1">
      <c r="B39" s="33"/>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2"/>
    </row>
    <row r="40" spans="2:54" ht="24" customHeight="1">
      <c r="B40" s="228" t="s">
        <v>148</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row>
    <row r="41" spans="2:54" ht="15.6" customHeight="1">
      <c r="B41" s="221" t="s">
        <v>51</v>
      </c>
      <c r="C41" s="221"/>
      <c r="D41" s="221"/>
      <c r="E41" s="221"/>
      <c r="F41" s="221"/>
      <c r="G41" s="221"/>
      <c r="H41" s="221"/>
      <c r="I41" s="221"/>
      <c r="J41" s="221"/>
      <c r="K41" s="221"/>
      <c r="L41" s="221"/>
      <c r="M41" s="221"/>
      <c r="N41" s="221"/>
      <c r="O41" s="25"/>
      <c r="P41" s="25"/>
      <c r="Q41" s="25"/>
      <c r="R41" s="25"/>
      <c r="S41" s="25"/>
      <c r="T41" s="25"/>
      <c r="U41" s="25"/>
      <c r="V41" s="25"/>
      <c r="W41" s="25"/>
      <c r="X41" s="25"/>
      <c r="Y41" s="25"/>
      <c r="Z41" s="25"/>
      <c r="AA41" s="25"/>
      <c r="AB41" s="25"/>
      <c r="AC41" s="25"/>
      <c r="AD41" s="25"/>
      <c r="AE41" s="25"/>
      <c r="AF41" s="25"/>
      <c r="AG41" s="25"/>
      <c r="AH41" s="25"/>
      <c r="AI41" s="25"/>
      <c r="AJ41" s="25"/>
    </row>
    <row r="42" spans="2:54" s="6" customFormat="1" ht="20.100000000000001" customHeight="1">
      <c r="B42" s="222" t="s">
        <v>52</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U42" s="39"/>
      <c r="AV42" s="39"/>
      <c r="AW42" s="39"/>
      <c r="AX42" s="39"/>
      <c r="AY42" s="39"/>
      <c r="AZ42" s="39"/>
      <c r="BA42" s="39"/>
      <c r="BB42" s="39"/>
    </row>
    <row r="43" spans="2:54" ht="20.100000000000001" customHeight="1">
      <c r="B43" s="222" t="s">
        <v>66</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row>
    <row r="44" spans="2:54" ht="24" customHeight="1">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row>
    <row r="45" spans="2:54" ht="10.5" customHeight="1">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3"/>
    </row>
    <row r="46" spans="2:54" ht="10.5" customHeight="1">
      <c r="B46" s="23"/>
      <c r="AJ46" s="23"/>
    </row>
    <row r="47" spans="2:54" ht="10.5" customHeight="1">
      <c r="B47" s="23"/>
      <c r="AJ47" s="23"/>
    </row>
    <row r="48" spans="2:54" ht="10.5" customHeight="1">
      <c r="B48" s="23"/>
      <c r="AJ48" s="23"/>
    </row>
    <row r="49" spans="2:36" ht="10.5" customHeight="1">
      <c r="B49" s="23"/>
      <c r="H49" s="26"/>
      <c r="AJ49" s="23"/>
    </row>
    <row r="50" spans="2:36" ht="10.5" customHeight="1">
      <c r="B50" s="23"/>
      <c r="AJ50" s="23"/>
    </row>
    <row r="51" spans="2:36" ht="10.5" customHeight="1">
      <c r="B51" s="23"/>
      <c r="AJ51" s="23"/>
    </row>
    <row r="52" spans="2:36" ht="10.5" customHeight="1">
      <c r="B52" s="23"/>
      <c r="AJ52" s="23"/>
    </row>
    <row r="53" spans="2:36" ht="10.5" customHeight="1">
      <c r="B53" s="23"/>
      <c r="AJ53" s="23"/>
    </row>
    <row r="54" spans="2:36" ht="10.5"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sheetData>
  <sheetProtection sheet="1" objects="1" scenarios="1" formatCells="0" selectLockedCells="1"/>
  <dataConsolidate/>
  <mergeCells count="180">
    <mergeCell ref="B40:AJ40"/>
    <mergeCell ref="B41:N41"/>
    <mergeCell ref="B42:AJ42"/>
    <mergeCell ref="B43:AJ44"/>
    <mergeCell ref="X35:Y35"/>
    <mergeCell ref="Z35:AA35"/>
    <mergeCell ref="AC35:AD35"/>
    <mergeCell ref="AE35:AF35"/>
    <mergeCell ref="AG35:AH35"/>
    <mergeCell ref="AI35:AJ35"/>
    <mergeCell ref="B36:AJ36"/>
    <mergeCell ref="C37:AJ37"/>
    <mergeCell ref="C38:AJ39"/>
    <mergeCell ref="J33:M33"/>
    <mergeCell ref="N33:O33"/>
    <mergeCell ref="P33:Q33"/>
    <mergeCell ref="S33:W33"/>
    <mergeCell ref="X33:AD33"/>
    <mergeCell ref="AG33:AH33"/>
    <mergeCell ref="AI33:AJ33"/>
    <mergeCell ref="B34:I35"/>
    <mergeCell ref="J34:N34"/>
    <mergeCell ref="O34:P34"/>
    <mergeCell ref="R34:S34"/>
    <mergeCell ref="T34:U34"/>
    <mergeCell ref="V34:W34"/>
    <mergeCell ref="X34:Y34"/>
    <mergeCell ref="Z34:AA34"/>
    <mergeCell ref="AC34:AD34"/>
    <mergeCell ref="AE34:AF34"/>
    <mergeCell ref="AG34:AH34"/>
    <mergeCell ref="AI34:AJ34"/>
    <mergeCell ref="J35:N35"/>
    <mergeCell ref="O35:P35"/>
    <mergeCell ref="R35:S35"/>
    <mergeCell ref="T35:U35"/>
    <mergeCell ref="V35:W35"/>
    <mergeCell ref="AD30:AE30"/>
    <mergeCell ref="AF30:AG30"/>
    <mergeCell ref="AH30:AI30"/>
    <mergeCell ref="B31:I33"/>
    <mergeCell ref="J31:M31"/>
    <mergeCell ref="N31:O31"/>
    <mergeCell ref="P31:Q31"/>
    <mergeCell ref="R31:S31"/>
    <mergeCell ref="T31:V31"/>
    <mergeCell ref="W31:X31"/>
    <mergeCell ref="Y31:AA31"/>
    <mergeCell ref="AB31:AC31"/>
    <mergeCell ref="AD31:AF31"/>
    <mergeCell ref="AG31:AJ31"/>
    <mergeCell ref="J32:M32"/>
    <mergeCell ref="N32:O32"/>
    <mergeCell ref="P32:Q32"/>
    <mergeCell ref="R32:S32"/>
    <mergeCell ref="T32:V32"/>
    <mergeCell ref="W32:X32"/>
    <mergeCell ref="Y32:AA32"/>
    <mergeCell ref="AB32:AC32"/>
    <mergeCell ref="AD32:AF32"/>
    <mergeCell ref="AG32:AJ32"/>
    <mergeCell ref="B30:I30"/>
    <mergeCell ref="J30:M30"/>
    <mergeCell ref="N30:O30"/>
    <mergeCell ref="P30:Q30"/>
    <mergeCell ref="R30:S30"/>
    <mergeCell ref="T30:U30"/>
    <mergeCell ref="V30:W30"/>
    <mergeCell ref="X30:AA30"/>
    <mergeCell ref="AB30:AC30"/>
    <mergeCell ref="B28:I29"/>
    <mergeCell ref="J28:M28"/>
    <mergeCell ref="N28:O28"/>
    <mergeCell ref="P28:Y28"/>
    <mergeCell ref="Z28:AA28"/>
    <mergeCell ref="AB28:AJ28"/>
    <mergeCell ref="J29:M29"/>
    <mergeCell ref="N29:O29"/>
    <mergeCell ref="P29:Y29"/>
    <mergeCell ref="Z29:AA29"/>
    <mergeCell ref="AB29:AJ29"/>
    <mergeCell ref="J27:L27"/>
    <mergeCell ref="M27:N27"/>
    <mergeCell ref="O27:P27"/>
    <mergeCell ref="R27:S27"/>
    <mergeCell ref="T27:U27"/>
    <mergeCell ref="V27:W27"/>
    <mergeCell ref="X27:Y27"/>
    <mergeCell ref="AB27:AC27"/>
    <mergeCell ref="AD27:AE27"/>
    <mergeCell ref="B21:I21"/>
    <mergeCell ref="J21:AJ21"/>
    <mergeCell ref="B22:I22"/>
    <mergeCell ref="J22:AJ22"/>
    <mergeCell ref="B24:AJ24"/>
    <mergeCell ref="B25:I27"/>
    <mergeCell ref="J25:K25"/>
    <mergeCell ref="L25:M25"/>
    <mergeCell ref="N25:O25"/>
    <mergeCell ref="P25:T25"/>
    <mergeCell ref="U25:V25"/>
    <mergeCell ref="W25:Y25"/>
    <mergeCell ref="Z25:AA25"/>
    <mergeCell ref="AB25:AC25"/>
    <mergeCell ref="AE25:AI25"/>
    <mergeCell ref="J26:L26"/>
    <mergeCell ref="M26:N26"/>
    <mergeCell ref="O26:P26"/>
    <mergeCell ref="R26:S26"/>
    <mergeCell ref="T26:U26"/>
    <mergeCell ref="V26:W26"/>
    <mergeCell ref="X26:Y26"/>
    <mergeCell ref="AB26:AC26"/>
    <mergeCell ref="AD26:AE26"/>
    <mergeCell ref="B17:I17"/>
    <mergeCell ref="J17:AJ17"/>
    <mergeCell ref="B18:I18"/>
    <mergeCell ref="J18:AD18"/>
    <mergeCell ref="AE18:AJ18"/>
    <mergeCell ref="B19:I19"/>
    <mergeCell ref="J19:AD19"/>
    <mergeCell ref="AE19:AJ20"/>
    <mergeCell ref="B20:I20"/>
    <mergeCell ref="J20:AD20"/>
    <mergeCell ref="X13:Z13"/>
    <mergeCell ref="AA13:AG13"/>
    <mergeCell ref="AH13:AJ13"/>
    <mergeCell ref="B14:I16"/>
    <mergeCell ref="J14:Q14"/>
    <mergeCell ref="R14:T14"/>
    <mergeCell ref="U14:W14"/>
    <mergeCell ref="X14:AD14"/>
    <mergeCell ref="AE14:AG14"/>
    <mergeCell ref="AH14:AJ14"/>
    <mergeCell ref="J15:Q15"/>
    <mergeCell ref="R15:T15"/>
    <mergeCell ref="U15:W15"/>
    <mergeCell ref="X15:AD15"/>
    <mergeCell ref="AE15:AG15"/>
    <mergeCell ref="AH15:AJ15"/>
    <mergeCell ref="J16:S16"/>
    <mergeCell ref="T16:W16"/>
    <mergeCell ref="X16:AD16"/>
    <mergeCell ref="AE16:AG16"/>
    <mergeCell ref="AH16:AJ16"/>
    <mergeCell ref="B12:I12"/>
    <mergeCell ref="J12:L12"/>
    <mergeCell ref="M12:O12"/>
    <mergeCell ref="P12:R12"/>
    <mergeCell ref="S12:U12"/>
    <mergeCell ref="B13:I13"/>
    <mergeCell ref="J13:O13"/>
    <mergeCell ref="P13:T13"/>
    <mergeCell ref="U13:W13"/>
    <mergeCell ref="U7:Y8"/>
    <mergeCell ref="Z7:AH8"/>
    <mergeCell ref="AI7:AJ8"/>
    <mergeCell ref="B10:AJ10"/>
    <mergeCell ref="B11:I11"/>
    <mergeCell ref="J11:N11"/>
    <mergeCell ref="O11:P11"/>
    <mergeCell ref="Q11:R11"/>
    <mergeCell ref="S11:T11"/>
    <mergeCell ref="U11:V11"/>
    <mergeCell ref="W11:X11"/>
    <mergeCell ref="Z11:AA11"/>
    <mergeCell ref="AC11:AE11"/>
    <mergeCell ref="AF11:AJ11"/>
    <mergeCell ref="F2:AF2"/>
    <mergeCell ref="AG2:AJ2"/>
    <mergeCell ref="P3:U3"/>
    <mergeCell ref="W3:Y3"/>
    <mergeCell ref="Z3:AC3"/>
    <mergeCell ref="AE3:AF3"/>
    <mergeCell ref="AH3:AI3"/>
    <mergeCell ref="C4:F5"/>
    <mergeCell ref="G4:N5"/>
    <mergeCell ref="O4:R5"/>
    <mergeCell ref="Z4:AC4"/>
    <mergeCell ref="Y5:AH5"/>
  </mergeCells>
  <phoneticPr fontId="1"/>
  <dataValidations count="5">
    <dataValidation allowBlank="1" showErrorMessage="1" sqref="AU15:AU16">
      <formula1>0</formula1>
      <formula2>0</formula2>
    </dataValidation>
    <dataValidation type="list" allowBlank="1" showInputMessage="1" showErrorMessage="1" sqref="Z25:AA25 N31:O33 R31:S32 W31:X32 AB31:AC32 M26:N27 R26:S27 V26:W27 AB26:AC27 N28:O29 Z28:AA29 AG33:AH33 N25:O25 U25:V25">
      <formula1>$AM$25</formula1>
    </dataValidation>
    <dataValidation allowBlank="1" showErrorMessage="1" promptTitle="浮遊粉じん" prompt="小数点第3位を四捨五入し、小数点第2位で表示すること。" sqref="J21"/>
    <dataValidation type="list" allowBlank="1" showInputMessage="1" showErrorMessage="1" sqref="C37:AJ37 AR36:AR39">
      <formula1>$AM$26:$AM$29</formula1>
    </dataValidation>
    <dataValidation type="list" allowBlank="1" showInputMessage="1" showErrorMessage="1" sqref="AF11:AJ11">
      <formula1>$AM$9:$AM$12</formula1>
    </dataValidation>
  </dataValidations>
  <pageMargins left="0.27559055118110237" right="0.19685039370078741" top="0.43307086614173229" bottom="0" header="0.43307086614173229" footer="0.35433070866141736"/>
  <pageSetup paperSize="9" orientation="portrait"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54"/>
  <sheetViews>
    <sheetView view="pageBreakPreview" zoomScale="85" zoomScaleNormal="85" zoomScaleSheetLayoutView="85" workbookViewId="0">
      <selection activeCell="Q11" sqref="Q11:R11"/>
    </sheetView>
  </sheetViews>
  <sheetFormatPr defaultColWidth="9" defaultRowHeight="13.5"/>
  <cols>
    <col min="1" max="1" width="6.125" style="1" customWidth="1"/>
    <col min="2" max="25" width="2.5" style="1" customWidth="1"/>
    <col min="26" max="26" width="4.875" style="1" customWidth="1"/>
    <col min="27" max="27" width="2.5" style="1" customWidth="1"/>
    <col min="28" max="28" width="3.25" style="1" customWidth="1"/>
    <col min="29" max="35" width="2.5" style="1" customWidth="1"/>
    <col min="36" max="36" width="3.25" style="1" customWidth="1"/>
    <col min="37" max="37" width="2.625" style="1" customWidth="1"/>
    <col min="38" max="46" width="8.625" style="1" hidden="1" customWidth="1"/>
    <col min="47" max="54" width="8.625" style="34" hidden="1" customWidth="1"/>
    <col min="55" max="56" width="8.625" style="1" hidden="1" customWidth="1"/>
    <col min="57" max="57" width="9" style="1" customWidth="1"/>
    <col min="58" max="16384" width="9" style="1"/>
  </cols>
  <sheetData>
    <row r="1" spans="1:48" ht="20.100000000000001" customHeight="1">
      <c r="B1" s="73" t="s">
        <v>123</v>
      </c>
    </row>
    <row r="2" spans="1:48" ht="27" customHeight="1">
      <c r="C2" s="3"/>
      <c r="E2" s="3"/>
      <c r="F2" s="110" t="s">
        <v>67</v>
      </c>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1"/>
      <c r="AH2" s="111"/>
      <c r="AI2" s="111"/>
      <c r="AJ2" s="111"/>
      <c r="AM2" s="3"/>
    </row>
    <row r="3" spans="1:48" ht="22.5" customHeight="1">
      <c r="P3" s="110"/>
      <c r="Q3" s="110"/>
      <c r="R3" s="110"/>
      <c r="S3" s="110"/>
      <c r="T3" s="110"/>
      <c r="U3" s="110"/>
      <c r="W3" s="94" t="s">
        <v>79</v>
      </c>
      <c r="X3" s="94"/>
      <c r="Y3" s="94"/>
      <c r="Z3" s="233" t="str">
        <f>IF(全面改修校検査①!Z3="","",全面改修校検査①!Z3)</f>
        <v/>
      </c>
      <c r="AA3" s="233"/>
      <c r="AB3" s="233"/>
      <c r="AC3" s="233"/>
      <c r="AD3" s="7" t="s">
        <v>0</v>
      </c>
      <c r="AE3" s="233" t="str">
        <f>IF(全面改修校検査①!AE3="","",全面改修校検査①!AE3)</f>
        <v/>
      </c>
      <c r="AF3" s="233"/>
      <c r="AG3" s="7" t="s">
        <v>1</v>
      </c>
      <c r="AH3" s="233" t="str">
        <f>IF(全面改修校検査①!AH3="","",全面改修校検査①!AH3)</f>
        <v/>
      </c>
      <c r="AI3" s="233"/>
      <c r="AJ3" s="7" t="s">
        <v>8</v>
      </c>
      <c r="AM3" s="4"/>
    </row>
    <row r="4" spans="1:48" ht="13.5" customHeight="1">
      <c r="C4" s="112" t="s">
        <v>4</v>
      </c>
      <c r="D4" s="112"/>
      <c r="E4" s="112"/>
      <c r="F4" s="112"/>
      <c r="G4" s="234">
        <f>全面改修校検査①!G4</f>
        <v>0</v>
      </c>
      <c r="H4" s="234"/>
      <c r="I4" s="234"/>
      <c r="J4" s="234"/>
      <c r="K4" s="234"/>
      <c r="L4" s="234"/>
      <c r="M4" s="234"/>
      <c r="N4" s="234"/>
      <c r="O4" s="112" t="s">
        <v>5</v>
      </c>
      <c r="P4" s="112"/>
      <c r="Q4" s="112"/>
      <c r="R4" s="112"/>
      <c r="Z4" s="98"/>
      <c r="AA4" s="98"/>
      <c r="AB4" s="98"/>
      <c r="AC4" s="98"/>
    </row>
    <row r="5" spans="1:48" ht="15.75" customHeight="1">
      <c r="C5" s="112"/>
      <c r="D5" s="112"/>
      <c r="E5" s="112"/>
      <c r="F5" s="112"/>
      <c r="G5" s="234"/>
      <c r="H5" s="234"/>
      <c r="I5" s="234"/>
      <c r="J5" s="234"/>
      <c r="K5" s="234"/>
      <c r="L5" s="234"/>
      <c r="M5" s="234"/>
      <c r="N5" s="234"/>
      <c r="O5" s="112"/>
      <c r="P5" s="112"/>
      <c r="Q5" s="112"/>
      <c r="R5" s="112"/>
      <c r="W5" s="2"/>
      <c r="X5" s="2"/>
      <c r="Y5" s="113" t="s">
        <v>6</v>
      </c>
      <c r="Z5" s="113"/>
      <c r="AA5" s="113"/>
      <c r="AB5" s="113"/>
      <c r="AC5" s="113"/>
      <c r="AD5" s="113"/>
      <c r="AE5" s="113"/>
      <c r="AF5" s="113"/>
      <c r="AG5" s="113"/>
      <c r="AH5" s="113"/>
      <c r="AI5" s="2"/>
      <c r="AJ5" s="2"/>
    </row>
    <row r="6" spans="1:48" ht="7.5" customHeight="1"/>
    <row r="7" spans="1:48" ht="13.5" customHeight="1">
      <c r="U7" s="95" t="s">
        <v>7</v>
      </c>
      <c r="V7" s="95"/>
      <c r="W7" s="95"/>
      <c r="X7" s="95"/>
      <c r="Y7" s="95"/>
      <c r="Z7" s="234">
        <f>全面改修校検査①!Z7</f>
        <v>0</v>
      </c>
      <c r="AA7" s="234"/>
      <c r="AB7" s="234"/>
      <c r="AC7" s="234"/>
      <c r="AD7" s="234"/>
      <c r="AE7" s="234"/>
      <c r="AF7" s="234"/>
      <c r="AG7" s="234"/>
      <c r="AH7" s="234"/>
      <c r="AI7" s="99"/>
      <c r="AJ7" s="99"/>
    </row>
    <row r="8" spans="1:48" ht="12" customHeight="1">
      <c r="U8" s="95"/>
      <c r="V8" s="95"/>
      <c r="W8" s="95"/>
      <c r="X8" s="95"/>
      <c r="Y8" s="95"/>
      <c r="Z8" s="235"/>
      <c r="AA8" s="235"/>
      <c r="AB8" s="235"/>
      <c r="AC8" s="235"/>
      <c r="AD8" s="235"/>
      <c r="AE8" s="235"/>
      <c r="AF8" s="235"/>
      <c r="AG8" s="235"/>
      <c r="AH8" s="235"/>
      <c r="AI8" s="99"/>
      <c r="AJ8" s="99"/>
    </row>
    <row r="9" spans="1:48" ht="7.5" customHeight="1" thickBot="1">
      <c r="V9" s="12"/>
      <c r="W9" s="12"/>
      <c r="X9" s="12"/>
      <c r="Y9" s="12"/>
      <c r="AA9" s="22"/>
      <c r="AB9" s="22"/>
      <c r="AC9" s="22"/>
      <c r="AD9" s="22"/>
      <c r="AE9" s="22"/>
      <c r="AF9" s="22"/>
      <c r="AG9" s="22"/>
      <c r="AH9" s="22"/>
      <c r="AI9" s="12"/>
      <c r="AJ9" s="12"/>
      <c r="AM9" s="76" t="s">
        <v>114</v>
      </c>
    </row>
    <row r="10" spans="1:48" ht="20.100000000000001" customHeight="1">
      <c r="B10" s="100" t="s">
        <v>118</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2"/>
      <c r="AM10" s="76" t="s">
        <v>115</v>
      </c>
      <c r="AU10" s="34" t="str">
        <f>TEXT(P12,"0#")</f>
        <v>0</v>
      </c>
    </row>
    <row r="11" spans="1:48" ht="20.100000000000001" customHeight="1">
      <c r="B11" s="103" t="s">
        <v>68</v>
      </c>
      <c r="C11" s="104"/>
      <c r="D11" s="104"/>
      <c r="E11" s="104"/>
      <c r="F11" s="104"/>
      <c r="G11" s="104"/>
      <c r="H11" s="104"/>
      <c r="I11" s="105"/>
      <c r="J11" s="88" t="str">
        <f>IF(Z3="","",Z3)</f>
        <v/>
      </c>
      <c r="K11" s="89"/>
      <c r="L11" s="89"/>
      <c r="M11" s="89"/>
      <c r="N11" s="89"/>
      <c r="O11" s="90" t="s">
        <v>0</v>
      </c>
      <c r="P11" s="90"/>
      <c r="Q11" s="106"/>
      <c r="R11" s="106"/>
      <c r="S11" s="79" t="s">
        <v>1</v>
      </c>
      <c r="T11" s="79"/>
      <c r="U11" s="106"/>
      <c r="V11" s="106"/>
      <c r="W11" s="79" t="s">
        <v>24</v>
      </c>
      <c r="X11" s="79"/>
      <c r="Y11" s="8" t="s">
        <v>124</v>
      </c>
      <c r="Z11" s="107"/>
      <c r="AA11" s="107"/>
      <c r="AB11" s="13" t="s">
        <v>147</v>
      </c>
      <c r="AC11" s="108" t="s">
        <v>18</v>
      </c>
      <c r="AD11" s="79"/>
      <c r="AE11" s="79"/>
      <c r="AF11" s="106"/>
      <c r="AG11" s="106"/>
      <c r="AH11" s="106"/>
      <c r="AI11" s="106"/>
      <c r="AJ11" s="109"/>
      <c r="AM11" s="76" t="s">
        <v>116</v>
      </c>
      <c r="AT11" s="1" t="s">
        <v>125</v>
      </c>
      <c r="AU11" s="35" t="str">
        <f>Q11&amp;AT11&amp;U11</f>
        <v>/</v>
      </c>
      <c r="AV11" s="35">
        <f>AF11</f>
        <v>0</v>
      </c>
    </row>
    <row r="12" spans="1:48" ht="20.100000000000001" customHeight="1">
      <c r="B12" s="103" t="s">
        <v>28</v>
      </c>
      <c r="C12" s="104"/>
      <c r="D12" s="104"/>
      <c r="E12" s="104"/>
      <c r="F12" s="104"/>
      <c r="G12" s="104"/>
      <c r="H12" s="104"/>
      <c r="I12" s="105"/>
      <c r="J12" s="114"/>
      <c r="K12" s="106"/>
      <c r="L12" s="106"/>
      <c r="M12" s="79" t="s">
        <v>2</v>
      </c>
      <c r="N12" s="79"/>
      <c r="O12" s="80"/>
      <c r="P12" s="114"/>
      <c r="Q12" s="106"/>
      <c r="R12" s="106"/>
      <c r="S12" s="79" t="s">
        <v>3</v>
      </c>
      <c r="T12" s="79"/>
      <c r="U12" s="80"/>
      <c r="V12" s="15"/>
      <c r="W12" s="15"/>
      <c r="X12" s="15"/>
      <c r="Y12" s="15"/>
      <c r="Z12" s="15"/>
      <c r="AA12" s="27"/>
      <c r="AB12" s="27"/>
      <c r="AC12" s="27"/>
      <c r="AD12" s="8"/>
      <c r="AE12" s="8"/>
      <c r="AF12" s="8"/>
      <c r="AG12" s="8"/>
      <c r="AH12" s="8"/>
      <c r="AI12" s="8"/>
      <c r="AJ12" s="21"/>
      <c r="AM12" s="76" t="s">
        <v>117</v>
      </c>
      <c r="AT12" s="1" t="s">
        <v>126</v>
      </c>
      <c r="AU12" s="35" t="str">
        <f>J12&amp;AT12&amp;AU10</f>
        <v>:0</v>
      </c>
    </row>
    <row r="13" spans="1:48" ht="20.100000000000001" customHeight="1">
      <c r="B13" s="115" t="s">
        <v>29</v>
      </c>
      <c r="C13" s="116"/>
      <c r="D13" s="116"/>
      <c r="E13" s="116"/>
      <c r="F13" s="116"/>
      <c r="G13" s="116"/>
      <c r="H13" s="116"/>
      <c r="I13" s="117"/>
      <c r="J13" s="118"/>
      <c r="K13" s="119"/>
      <c r="L13" s="119"/>
      <c r="M13" s="119"/>
      <c r="N13" s="119"/>
      <c r="O13" s="119"/>
      <c r="P13" s="90" t="s">
        <v>30</v>
      </c>
      <c r="Q13" s="90"/>
      <c r="R13" s="90"/>
      <c r="S13" s="90"/>
      <c r="T13" s="91"/>
      <c r="U13" s="118"/>
      <c r="V13" s="119"/>
      <c r="W13" s="119"/>
      <c r="X13" s="90" t="s">
        <v>9</v>
      </c>
      <c r="Y13" s="90"/>
      <c r="Z13" s="91"/>
      <c r="AA13" s="92"/>
      <c r="AB13" s="93"/>
      <c r="AC13" s="93"/>
      <c r="AD13" s="93"/>
      <c r="AE13" s="93"/>
      <c r="AF13" s="93"/>
      <c r="AG13" s="93"/>
      <c r="AH13" s="90" t="s">
        <v>31</v>
      </c>
      <c r="AI13" s="90"/>
      <c r="AJ13" s="120"/>
      <c r="AU13" s="36">
        <f>AA13</f>
        <v>0</v>
      </c>
    </row>
    <row r="14" spans="1:48" ht="20.100000000000001" customHeight="1">
      <c r="A14" s="5"/>
      <c r="B14" s="121" t="s">
        <v>32</v>
      </c>
      <c r="C14" s="122"/>
      <c r="D14" s="122"/>
      <c r="E14" s="122"/>
      <c r="F14" s="122"/>
      <c r="G14" s="122"/>
      <c r="H14" s="122"/>
      <c r="I14" s="123"/>
      <c r="J14" s="130" t="s">
        <v>10</v>
      </c>
      <c r="K14" s="116"/>
      <c r="L14" s="116"/>
      <c r="M14" s="116"/>
      <c r="N14" s="116"/>
      <c r="O14" s="116"/>
      <c r="P14" s="116"/>
      <c r="Q14" s="131"/>
      <c r="R14" s="132"/>
      <c r="S14" s="132"/>
      <c r="T14" s="132"/>
      <c r="U14" s="90" t="s">
        <v>127</v>
      </c>
      <c r="V14" s="90"/>
      <c r="W14" s="91"/>
      <c r="X14" s="130" t="s">
        <v>11</v>
      </c>
      <c r="Y14" s="116"/>
      <c r="Z14" s="116"/>
      <c r="AA14" s="116"/>
      <c r="AB14" s="116"/>
      <c r="AC14" s="116"/>
      <c r="AD14" s="116"/>
      <c r="AE14" s="133"/>
      <c r="AF14" s="132"/>
      <c r="AG14" s="132"/>
      <c r="AH14" s="134" t="s">
        <v>128</v>
      </c>
      <c r="AI14" s="134"/>
      <c r="AJ14" s="135"/>
      <c r="AU14" s="37">
        <f>R14</f>
        <v>0</v>
      </c>
      <c r="AV14" s="37">
        <f>AE14</f>
        <v>0</v>
      </c>
    </row>
    <row r="15" spans="1:48" ht="20.100000000000001" customHeight="1">
      <c r="B15" s="124"/>
      <c r="C15" s="125"/>
      <c r="D15" s="125"/>
      <c r="E15" s="125"/>
      <c r="F15" s="125"/>
      <c r="G15" s="125"/>
      <c r="H15" s="125"/>
      <c r="I15" s="126"/>
      <c r="J15" s="136" t="s">
        <v>149</v>
      </c>
      <c r="K15" s="137"/>
      <c r="L15" s="137"/>
      <c r="M15" s="137"/>
      <c r="N15" s="137"/>
      <c r="O15" s="137"/>
      <c r="P15" s="137"/>
      <c r="Q15" s="138"/>
      <c r="R15" s="139"/>
      <c r="S15" s="139"/>
      <c r="T15" s="139"/>
      <c r="U15" s="140" t="s">
        <v>127</v>
      </c>
      <c r="V15" s="140"/>
      <c r="W15" s="141"/>
      <c r="X15" s="130" t="s">
        <v>26</v>
      </c>
      <c r="Y15" s="116"/>
      <c r="Z15" s="116"/>
      <c r="AA15" s="116"/>
      <c r="AB15" s="116"/>
      <c r="AC15" s="116"/>
      <c r="AD15" s="116"/>
      <c r="AE15" s="133"/>
      <c r="AF15" s="132"/>
      <c r="AG15" s="132"/>
      <c r="AH15" s="134" t="s">
        <v>128</v>
      </c>
      <c r="AI15" s="134"/>
      <c r="AJ15" s="135"/>
      <c r="AU15" s="37">
        <f>R15</f>
        <v>0</v>
      </c>
      <c r="AV15" s="37">
        <f>AE15</f>
        <v>0</v>
      </c>
    </row>
    <row r="16" spans="1:48" ht="20.100000000000001" customHeight="1">
      <c r="B16" s="127"/>
      <c r="C16" s="128"/>
      <c r="D16" s="128"/>
      <c r="E16" s="128"/>
      <c r="F16" s="128"/>
      <c r="G16" s="128"/>
      <c r="H16" s="128"/>
      <c r="I16" s="129"/>
      <c r="J16" s="81" t="s">
        <v>110</v>
      </c>
      <c r="K16" s="82"/>
      <c r="L16" s="82"/>
      <c r="M16" s="82"/>
      <c r="N16" s="82"/>
      <c r="O16" s="82"/>
      <c r="P16" s="82"/>
      <c r="Q16" s="82"/>
      <c r="R16" s="82"/>
      <c r="S16" s="83"/>
      <c r="T16" s="84" t="str">
        <f>IF(R15="","",IF(AND(R15&gt;=17,R15&lt;=28),"基準に適合","基準に不適合"))</f>
        <v/>
      </c>
      <c r="U16" s="85"/>
      <c r="V16" s="85"/>
      <c r="W16" s="86"/>
      <c r="X16" s="130" t="s">
        <v>33</v>
      </c>
      <c r="Y16" s="116"/>
      <c r="Z16" s="116"/>
      <c r="AA16" s="116"/>
      <c r="AB16" s="116"/>
      <c r="AC16" s="116"/>
      <c r="AD16" s="116"/>
      <c r="AE16" s="142"/>
      <c r="AF16" s="143"/>
      <c r="AG16" s="143"/>
      <c r="AH16" s="134" t="s">
        <v>120</v>
      </c>
      <c r="AI16" s="134"/>
      <c r="AJ16" s="135"/>
      <c r="AV16" s="38">
        <f>AE16</f>
        <v>0</v>
      </c>
    </row>
    <row r="17" spans="2:51" ht="20.100000000000001" customHeight="1">
      <c r="B17" s="103" t="s">
        <v>34</v>
      </c>
      <c r="C17" s="104"/>
      <c r="D17" s="104"/>
      <c r="E17" s="104"/>
      <c r="F17" s="104"/>
      <c r="G17" s="104"/>
      <c r="H17" s="104"/>
      <c r="I17" s="105"/>
      <c r="J17" s="144" t="s">
        <v>129</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row>
    <row r="18" spans="2:51" ht="20.100000000000001" customHeight="1">
      <c r="B18" s="103" t="s">
        <v>57</v>
      </c>
      <c r="C18" s="104"/>
      <c r="D18" s="104"/>
      <c r="E18" s="104"/>
      <c r="F18" s="104"/>
      <c r="G18" s="104"/>
      <c r="H18" s="104"/>
      <c r="I18" s="105"/>
      <c r="J18" s="147"/>
      <c r="K18" s="148"/>
      <c r="L18" s="148"/>
      <c r="M18" s="148"/>
      <c r="N18" s="148"/>
      <c r="O18" s="148"/>
      <c r="P18" s="148"/>
      <c r="Q18" s="148"/>
      <c r="R18" s="148"/>
      <c r="S18" s="148"/>
      <c r="T18" s="148"/>
      <c r="U18" s="148"/>
      <c r="V18" s="148"/>
      <c r="W18" s="148"/>
      <c r="X18" s="148"/>
      <c r="Y18" s="148"/>
      <c r="Z18" s="148"/>
      <c r="AA18" s="148"/>
      <c r="AB18" s="148"/>
      <c r="AC18" s="148"/>
      <c r="AD18" s="149"/>
      <c r="AE18" s="150" t="s">
        <v>119</v>
      </c>
      <c r="AF18" s="151"/>
      <c r="AG18" s="151"/>
      <c r="AH18" s="151"/>
      <c r="AI18" s="151"/>
      <c r="AJ18" s="152"/>
    </row>
    <row r="19" spans="2:51" ht="27.6" customHeight="1">
      <c r="B19" s="153" t="s">
        <v>61</v>
      </c>
      <c r="C19" s="154"/>
      <c r="D19" s="154"/>
      <c r="E19" s="154"/>
      <c r="F19" s="154"/>
      <c r="G19" s="154"/>
      <c r="H19" s="154"/>
      <c r="I19" s="155"/>
      <c r="J19" s="156" t="str">
        <f>IF(J18="","",J18*30.03/22.4*273/(273+R15)*1000)</f>
        <v/>
      </c>
      <c r="K19" s="157"/>
      <c r="L19" s="157"/>
      <c r="M19" s="157"/>
      <c r="N19" s="157"/>
      <c r="O19" s="157"/>
      <c r="P19" s="157"/>
      <c r="Q19" s="157"/>
      <c r="R19" s="157"/>
      <c r="S19" s="157"/>
      <c r="T19" s="157"/>
      <c r="U19" s="157"/>
      <c r="V19" s="157"/>
      <c r="W19" s="157"/>
      <c r="X19" s="157"/>
      <c r="Y19" s="157"/>
      <c r="Z19" s="157"/>
      <c r="AA19" s="157"/>
      <c r="AB19" s="157"/>
      <c r="AC19" s="157"/>
      <c r="AD19" s="158"/>
      <c r="AE19" s="159" t="s">
        <v>121</v>
      </c>
      <c r="AF19" s="160"/>
      <c r="AG19" s="160"/>
      <c r="AH19" s="160"/>
      <c r="AI19" s="160"/>
      <c r="AJ19" s="161"/>
      <c r="AU19" s="37" t="str">
        <f>IF(NOT(J20=""),"検出限界未満",J19)</f>
        <v/>
      </c>
    </row>
    <row r="20" spans="2:51" ht="23.25" customHeight="1">
      <c r="B20" s="165" t="s">
        <v>62</v>
      </c>
      <c r="C20" s="166"/>
      <c r="D20" s="166"/>
      <c r="E20" s="166"/>
      <c r="F20" s="166"/>
      <c r="G20" s="166"/>
      <c r="H20" s="166"/>
      <c r="I20" s="167"/>
      <c r="J20" s="168" t="str">
        <f>IF(J19&gt;12.49,"","検出限界(12.5μg/㎥)未満")</f>
        <v/>
      </c>
      <c r="K20" s="169"/>
      <c r="L20" s="169"/>
      <c r="M20" s="169"/>
      <c r="N20" s="169"/>
      <c r="O20" s="169"/>
      <c r="P20" s="169"/>
      <c r="Q20" s="169"/>
      <c r="R20" s="169"/>
      <c r="S20" s="169"/>
      <c r="T20" s="169"/>
      <c r="U20" s="169"/>
      <c r="V20" s="169"/>
      <c r="W20" s="169"/>
      <c r="X20" s="169"/>
      <c r="Y20" s="169"/>
      <c r="Z20" s="169"/>
      <c r="AA20" s="169"/>
      <c r="AB20" s="169"/>
      <c r="AC20" s="169"/>
      <c r="AD20" s="170"/>
      <c r="AE20" s="162"/>
      <c r="AF20" s="163"/>
      <c r="AG20" s="163"/>
      <c r="AH20" s="163"/>
      <c r="AI20" s="163"/>
      <c r="AJ20" s="164"/>
    </row>
    <row r="21" spans="2:51" ht="24" customHeight="1">
      <c r="B21" s="171" t="s">
        <v>36</v>
      </c>
      <c r="C21" s="172"/>
      <c r="D21" s="172"/>
      <c r="E21" s="172"/>
      <c r="F21" s="172"/>
      <c r="G21" s="172"/>
      <c r="H21" s="172"/>
      <c r="I21" s="173"/>
      <c r="J21" s="174" t="str">
        <f>IF(J18="","",IF(J19&lt;100,"適合","不適合"))</f>
        <v/>
      </c>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6"/>
      <c r="AK21" s="5"/>
      <c r="AU21" s="38" t="str">
        <f>J21</f>
        <v/>
      </c>
    </row>
    <row r="22" spans="2:51" ht="24" customHeight="1" thickBot="1">
      <c r="B22" s="177" t="s">
        <v>37</v>
      </c>
      <c r="C22" s="178"/>
      <c r="D22" s="178"/>
      <c r="E22" s="178"/>
      <c r="F22" s="178"/>
      <c r="G22" s="178"/>
      <c r="H22" s="178"/>
      <c r="I22" s="179"/>
      <c r="J22" s="180" t="s">
        <v>122</v>
      </c>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2"/>
    </row>
    <row r="23" spans="2:51" ht="8.25" customHeight="1" thickBot="1">
      <c r="B23" s="9"/>
      <c r="C23" s="10"/>
      <c r="D23" s="10"/>
      <c r="E23" s="10"/>
      <c r="F23" s="10"/>
      <c r="G23" s="10"/>
      <c r="H23" s="10"/>
      <c r="I23" s="10"/>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row>
    <row r="24" spans="2:51" ht="20.100000000000001" customHeight="1">
      <c r="B24" s="100" t="s">
        <v>60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2"/>
    </row>
    <row r="25" spans="2:51" ht="20.100000000000001" customHeight="1">
      <c r="B25" s="183" t="s">
        <v>38</v>
      </c>
      <c r="C25" s="184"/>
      <c r="D25" s="184"/>
      <c r="E25" s="184"/>
      <c r="F25" s="184"/>
      <c r="G25" s="184"/>
      <c r="H25" s="184"/>
      <c r="I25" s="185"/>
      <c r="J25" s="191"/>
      <c r="K25" s="192"/>
      <c r="L25" s="79" t="s">
        <v>80</v>
      </c>
      <c r="M25" s="80"/>
      <c r="N25" s="77"/>
      <c r="O25" s="78"/>
      <c r="P25" s="79" t="s">
        <v>81</v>
      </c>
      <c r="Q25" s="79"/>
      <c r="R25" s="79"/>
      <c r="S25" s="79"/>
      <c r="T25" s="80"/>
      <c r="U25" s="77"/>
      <c r="V25" s="78"/>
      <c r="W25" s="79" t="s">
        <v>130</v>
      </c>
      <c r="X25" s="79"/>
      <c r="Y25" s="80"/>
      <c r="Z25" s="77"/>
      <c r="AA25" s="78"/>
      <c r="AB25" s="79" t="s">
        <v>74</v>
      </c>
      <c r="AC25" s="79"/>
      <c r="AD25" s="15" t="s">
        <v>131</v>
      </c>
      <c r="AE25" s="193"/>
      <c r="AF25" s="193"/>
      <c r="AG25" s="193"/>
      <c r="AH25" s="193"/>
      <c r="AI25" s="193"/>
      <c r="AJ25" s="31" t="s">
        <v>132</v>
      </c>
      <c r="AM25" s="28" t="s">
        <v>133</v>
      </c>
    </row>
    <row r="26" spans="2:51" ht="20.100000000000001" customHeight="1">
      <c r="B26" s="186"/>
      <c r="C26" s="113"/>
      <c r="D26" s="113"/>
      <c r="E26" s="113"/>
      <c r="F26" s="113"/>
      <c r="G26" s="113"/>
      <c r="H26" s="113"/>
      <c r="I26" s="187"/>
      <c r="J26" s="108" t="s">
        <v>39</v>
      </c>
      <c r="K26" s="79"/>
      <c r="L26" s="80"/>
      <c r="M26" s="77"/>
      <c r="N26" s="78"/>
      <c r="O26" s="79" t="s">
        <v>19</v>
      </c>
      <c r="P26" s="79"/>
      <c r="Q26" s="18" t="s">
        <v>134</v>
      </c>
      <c r="R26" s="78"/>
      <c r="S26" s="78"/>
      <c r="T26" s="79" t="s">
        <v>12</v>
      </c>
      <c r="U26" s="79"/>
      <c r="V26" s="194"/>
      <c r="W26" s="194"/>
      <c r="X26" s="79" t="s">
        <v>13</v>
      </c>
      <c r="Y26" s="79"/>
      <c r="Z26" s="18" t="s">
        <v>135</v>
      </c>
      <c r="AA26" s="18"/>
      <c r="AB26" s="195"/>
      <c r="AC26" s="78"/>
      <c r="AD26" s="79" t="s">
        <v>27</v>
      </c>
      <c r="AE26" s="79"/>
      <c r="AF26" s="18"/>
      <c r="AG26" s="18"/>
      <c r="AH26" s="18"/>
      <c r="AI26" s="18"/>
      <c r="AJ26" s="19"/>
      <c r="AM26" s="29" t="s">
        <v>58</v>
      </c>
      <c r="AU26" s="34" t="str">
        <f>IF(NOT(M26=""),"有",AX26)</f>
        <v>選択してください</v>
      </c>
      <c r="AV26" s="34" t="str">
        <f>IF(NOT(R26=""),T26,AW26)</f>
        <v/>
      </c>
      <c r="AW26" s="34" t="str">
        <f>IF(NOT(V26=""),X26,"")</f>
        <v/>
      </c>
      <c r="AX26" s="34" t="str">
        <f>IF(NOT(AB26=""),"無","選択してください")</f>
        <v>選択してください</v>
      </c>
      <c r="AY26" s="35" t="str">
        <f>AU26&amp;AV26</f>
        <v>選択してください</v>
      </c>
    </row>
    <row r="27" spans="2:51" ht="20.100000000000001" customHeight="1">
      <c r="B27" s="188"/>
      <c r="C27" s="189"/>
      <c r="D27" s="189"/>
      <c r="E27" s="189"/>
      <c r="F27" s="189"/>
      <c r="G27" s="189"/>
      <c r="H27" s="189"/>
      <c r="I27" s="190"/>
      <c r="J27" s="196" t="s">
        <v>136</v>
      </c>
      <c r="K27" s="197"/>
      <c r="L27" s="198"/>
      <c r="M27" s="77"/>
      <c r="N27" s="78"/>
      <c r="O27" s="79" t="s">
        <v>19</v>
      </c>
      <c r="P27" s="79"/>
      <c r="Q27" s="15" t="s">
        <v>134</v>
      </c>
      <c r="R27" s="78"/>
      <c r="S27" s="78"/>
      <c r="T27" s="79" t="s">
        <v>12</v>
      </c>
      <c r="U27" s="79"/>
      <c r="V27" s="199"/>
      <c r="W27" s="199"/>
      <c r="X27" s="79" t="s">
        <v>13</v>
      </c>
      <c r="Y27" s="79"/>
      <c r="Z27" s="15" t="s">
        <v>135</v>
      </c>
      <c r="AA27" s="15"/>
      <c r="AB27" s="195"/>
      <c r="AC27" s="78"/>
      <c r="AD27" s="79" t="s">
        <v>27</v>
      </c>
      <c r="AE27" s="79"/>
      <c r="AF27" s="16"/>
      <c r="AG27" s="16"/>
      <c r="AH27" s="16"/>
      <c r="AI27" s="16"/>
      <c r="AJ27" s="20"/>
      <c r="AM27" s="29" t="s">
        <v>64</v>
      </c>
      <c r="AU27" s="34" t="str">
        <f>IF(NOT(M27=""),"有",AX27)</f>
        <v>選択してください</v>
      </c>
      <c r="AV27" s="34" t="str">
        <f>IF(NOT(R27=""),T27,AW27)</f>
        <v/>
      </c>
      <c r="AW27" s="34" t="str">
        <f>IF(NOT(V27=""),X27,"")</f>
        <v/>
      </c>
      <c r="AX27" s="34" t="str">
        <f>IF(NOT(AB27=""),"無","選択してください")</f>
        <v>選択してください</v>
      </c>
      <c r="AY27" s="35" t="str">
        <f>AU27&amp;AV27</f>
        <v>選択してください</v>
      </c>
    </row>
    <row r="28" spans="2:51" ht="20.100000000000001" customHeight="1">
      <c r="B28" s="183" t="s">
        <v>41</v>
      </c>
      <c r="C28" s="184"/>
      <c r="D28" s="184"/>
      <c r="E28" s="184"/>
      <c r="F28" s="184"/>
      <c r="G28" s="184"/>
      <c r="H28" s="184"/>
      <c r="I28" s="185"/>
      <c r="J28" s="196" t="s">
        <v>42</v>
      </c>
      <c r="K28" s="197"/>
      <c r="L28" s="197"/>
      <c r="M28" s="198"/>
      <c r="N28" s="77"/>
      <c r="O28" s="78"/>
      <c r="P28" s="79" t="s">
        <v>44</v>
      </c>
      <c r="Q28" s="79"/>
      <c r="R28" s="79"/>
      <c r="S28" s="79"/>
      <c r="T28" s="79"/>
      <c r="U28" s="79"/>
      <c r="V28" s="79"/>
      <c r="W28" s="79"/>
      <c r="X28" s="79"/>
      <c r="Y28" s="79"/>
      <c r="Z28" s="195"/>
      <c r="AA28" s="78"/>
      <c r="AB28" s="79" t="s">
        <v>45</v>
      </c>
      <c r="AC28" s="79"/>
      <c r="AD28" s="79"/>
      <c r="AE28" s="79"/>
      <c r="AF28" s="79"/>
      <c r="AG28" s="79"/>
      <c r="AH28" s="79"/>
      <c r="AI28" s="79"/>
      <c r="AJ28" s="200"/>
      <c r="AM28" s="29" t="s">
        <v>63</v>
      </c>
      <c r="AU28" s="35" t="str">
        <f>IF(NOT(N28=""),"開",AV28)</f>
        <v>選択してください</v>
      </c>
      <c r="AV28" s="34" t="str">
        <f>IF(NOT(Z28=""),"閉",AW28)</f>
        <v>選択してください</v>
      </c>
      <c r="AW28" s="34" t="s">
        <v>85</v>
      </c>
    </row>
    <row r="29" spans="2:51" ht="20.100000000000001" customHeight="1">
      <c r="B29" s="188"/>
      <c r="C29" s="189"/>
      <c r="D29" s="189"/>
      <c r="E29" s="189"/>
      <c r="F29" s="189"/>
      <c r="G29" s="189"/>
      <c r="H29" s="189"/>
      <c r="I29" s="190"/>
      <c r="J29" s="108" t="s">
        <v>43</v>
      </c>
      <c r="K29" s="79"/>
      <c r="L29" s="79"/>
      <c r="M29" s="80"/>
      <c r="N29" s="77"/>
      <c r="O29" s="78"/>
      <c r="P29" s="79" t="s">
        <v>44</v>
      </c>
      <c r="Q29" s="79"/>
      <c r="R29" s="79"/>
      <c r="S29" s="79"/>
      <c r="T29" s="79"/>
      <c r="U29" s="79"/>
      <c r="V29" s="79"/>
      <c r="W29" s="79"/>
      <c r="X29" s="79"/>
      <c r="Y29" s="79"/>
      <c r="Z29" s="195"/>
      <c r="AA29" s="78"/>
      <c r="AB29" s="79" t="s">
        <v>45</v>
      </c>
      <c r="AC29" s="79"/>
      <c r="AD29" s="79"/>
      <c r="AE29" s="79"/>
      <c r="AF29" s="79"/>
      <c r="AG29" s="79"/>
      <c r="AH29" s="79"/>
      <c r="AI29" s="79"/>
      <c r="AJ29" s="200"/>
      <c r="AM29" s="6" t="s">
        <v>65</v>
      </c>
      <c r="AU29" s="35" t="str">
        <f>IF(NOT(N29=""),"開",AV29)</f>
        <v>選択してください</v>
      </c>
      <c r="AV29" s="34" t="str">
        <f>IF(NOT(Z29=""),"閉",AW29)</f>
        <v>選択してください</v>
      </c>
      <c r="AW29" s="34" t="s">
        <v>85</v>
      </c>
    </row>
    <row r="30" spans="2:51" ht="20.100000000000001" customHeight="1">
      <c r="B30" s="103" t="s">
        <v>46</v>
      </c>
      <c r="C30" s="104"/>
      <c r="D30" s="104"/>
      <c r="E30" s="104"/>
      <c r="F30" s="104"/>
      <c r="G30" s="104"/>
      <c r="H30" s="104"/>
      <c r="I30" s="105"/>
      <c r="J30" s="108" t="s">
        <v>47</v>
      </c>
      <c r="K30" s="79"/>
      <c r="L30" s="79"/>
      <c r="M30" s="79"/>
      <c r="N30" s="201"/>
      <c r="O30" s="192"/>
      <c r="P30" s="79" t="s">
        <v>14</v>
      </c>
      <c r="Q30" s="80"/>
      <c r="R30" s="108" t="s">
        <v>15</v>
      </c>
      <c r="S30" s="202"/>
      <c r="T30" s="203"/>
      <c r="U30" s="192"/>
      <c r="V30" s="79" t="s">
        <v>14</v>
      </c>
      <c r="W30" s="80"/>
      <c r="X30" s="108" t="s">
        <v>16</v>
      </c>
      <c r="Y30" s="79"/>
      <c r="Z30" s="79"/>
      <c r="AA30" s="79"/>
      <c r="AB30" s="201"/>
      <c r="AC30" s="192"/>
      <c r="AD30" s="79" t="s">
        <v>14</v>
      </c>
      <c r="AE30" s="80"/>
      <c r="AF30" s="108" t="s">
        <v>17</v>
      </c>
      <c r="AG30" s="79"/>
      <c r="AH30" s="204" t="str">
        <f>IF(AB30="","",N30+T30+AB30)</f>
        <v/>
      </c>
      <c r="AI30" s="89"/>
      <c r="AJ30" s="21" t="s">
        <v>25</v>
      </c>
      <c r="AU30" s="35" t="str">
        <f>AH30</f>
        <v/>
      </c>
    </row>
    <row r="31" spans="2:51" ht="20.100000000000001" customHeight="1">
      <c r="B31" s="215" t="s">
        <v>78</v>
      </c>
      <c r="C31" s="216"/>
      <c r="D31" s="216"/>
      <c r="E31" s="216"/>
      <c r="F31" s="216"/>
      <c r="G31" s="216"/>
      <c r="H31" s="216"/>
      <c r="I31" s="217"/>
      <c r="J31" s="108" t="s">
        <v>70</v>
      </c>
      <c r="K31" s="79"/>
      <c r="L31" s="79"/>
      <c r="M31" s="80"/>
      <c r="N31" s="77"/>
      <c r="O31" s="78"/>
      <c r="P31" s="79" t="s">
        <v>71</v>
      </c>
      <c r="Q31" s="79"/>
      <c r="R31" s="195"/>
      <c r="S31" s="78"/>
      <c r="T31" s="79" t="s">
        <v>137</v>
      </c>
      <c r="U31" s="79"/>
      <c r="V31" s="79"/>
      <c r="W31" s="195"/>
      <c r="X31" s="78"/>
      <c r="Y31" s="79" t="s">
        <v>138</v>
      </c>
      <c r="Z31" s="79"/>
      <c r="AA31" s="79"/>
      <c r="AB31" s="195"/>
      <c r="AC31" s="78"/>
      <c r="AD31" s="79" t="s">
        <v>74</v>
      </c>
      <c r="AE31" s="79"/>
      <c r="AF31" s="79"/>
      <c r="AG31" s="192"/>
      <c r="AH31" s="192"/>
      <c r="AI31" s="192"/>
      <c r="AJ31" s="205"/>
      <c r="AU31" s="35" t="str">
        <f>IF(NOT(N31=""),P31,AV31)</f>
        <v>選択してください</v>
      </c>
      <c r="AV31" s="34" t="str">
        <f>IF(NOT(R31=""),T31,AW31)</f>
        <v>選択してください</v>
      </c>
      <c r="AW31" s="34" t="str">
        <f>IF(NOT(W31=""),Y31,AX31)</f>
        <v>選択してください</v>
      </c>
      <c r="AX31" s="34" t="str">
        <f>IF(NOT(AB31=""),AY31,"選択してください")</f>
        <v>選択してください</v>
      </c>
      <c r="AY31" s="34" t="str">
        <f>IF(NOT(AG31=""),AG31,"材質その他入力してください")</f>
        <v>材質その他入力してください</v>
      </c>
    </row>
    <row r="32" spans="2:51" ht="20.100000000000001" customHeight="1">
      <c r="B32" s="218"/>
      <c r="C32" s="219"/>
      <c r="D32" s="219"/>
      <c r="E32" s="219"/>
      <c r="F32" s="219"/>
      <c r="G32" s="219"/>
      <c r="H32" s="219"/>
      <c r="I32" s="220"/>
      <c r="J32" s="108" t="s">
        <v>75</v>
      </c>
      <c r="K32" s="79"/>
      <c r="L32" s="79"/>
      <c r="M32" s="80"/>
      <c r="N32" s="77"/>
      <c r="O32" s="78"/>
      <c r="P32" s="79" t="s">
        <v>71</v>
      </c>
      <c r="Q32" s="79"/>
      <c r="R32" s="195"/>
      <c r="S32" s="78"/>
      <c r="T32" s="79" t="s">
        <v>76</v>
      </c>
      <c r="U32" s="79"/>
      <c r="V32" s="79"/>
      <c r="W32" s="195"/>
      <c r="X32" s="78"/>
      <c r="Y32" s="79" t="s">
        <v>139</v>
      </c>
      <c r="Z32" s="79"/>
      <c r="AA32" s="79"/>
      <c r="AB32" s="195"/>
      <c r="AC32" s="78"/>
      <c r="AD32" s="79" t="s">
        <v>74</v>
      </c>
      <c r="AE32" s="79"/>
      <c r="AF32" s="79"/>
      <c r="AG32" s="192"/>
      <c r="AH32" s="192"/>
      <c r="AI32" s="192"/>
      <c r="AJ32" s="205"/>
      <c r="AT32" s="1" t="s">
        <v>140</v>
      </c>
      <c r="AU32" s="35" t="str">
        <f>IF(NOT(N32=""),P32,AV32)</f>
        <v>選択してください</v>
      </c>
      <c r="AV32" s="34" t="str">
        <f>IF(NOT(R32=""),T32,AW32)</f>
        <v>選択してください</v>
      </c>
      <c r="AW32" s="34" t="str">
        <f>IF(NOT(W32=""),Y32,AX32)</f>
        <v>選択してください</v>
      </c>
      <c r="AX32" s="34" t="str">
        <f>IF(NOT(AB32=""),AY32,"選択してください")</f>
        <v>選択してください</v>
      </c>
      <c r="AY32" s="34" t="str">
        <f>IF(NOT(AG32=""),AG32,"材質その他入力してください")</f>
        <v>材質その他入力してください</v>
      </c>
    </row>
    <row r="33" spans="2:54" ht="20.100000000000001" customHeight="1">
      <c r="B33" s="165"/>
      <c r="C33" s="166"/>
      <c r="D33" s="166"/>
      <c r="E33" s="166"/>
      <c r="F33" s="166"/>
      <c r="G33" s="166"/>
      <c r="H33" s="166"/>
      <c r="I33" s="167"/>
      <c r="J33" s="108" t="s">
        <v>48</v>
      </c>
      <c r="K33" s="79"/>
      <c r="L33" s="79"/>
      <c r="M33" s="80"/>
      <c r="N33" s="77"/>
      <c r="O33" s="78"/>
      <c r="P33" s="79" t="s">
        <v>19</v>
      </c>
      <c r="Q33" s="79"/>
      <c r="R33" s="11" t="s">
        <v>134</v>
      </c>
      <c r="S33" s="79" t="s">
        <v>49</v>
      </c>
      <c r="T33" s="79"/>
      <c r="U33" s="79"/>
      <c r="V33" s="79"/>
      <c r="W33" s="79"/>
      <c r="X33" s="193"/>
      <c r="Y33" s="193"/>
      <c r="Z33" s="193"/>
      <c r="AA33" s="193"/>
      <c r="AB33" s="193"/>
      <c r="AC33" s="193"/>
      <c r="AD33" s="193"/>
      <c r="AE33" s="11"/>
      <c r="AF33" s="17" t="s">
        <v>141</v>
      </c>
      <c r="AG33" s="77"/>
      <c r="AH33" s="78"/>
      <c r="AI33" s="79" t="s">
        <v>27</v>
      </c>
      <c r="AJ33" s="200"/>
      <c r="AT33" s="1" t="s">
        <v>142</v>
      </c>
      <c r="AU33" s="34" t="str">
        <f>IF(NOT(N33=""),"有",AV33)</f>
        <v>選択してください</v>
      </c>
      <c r="AV33" s="34" t="str">
        <f>IF(NOT(AG33=""),"無",AW33)</f>
        <v>選択してください</v>
      </c>
      <c r="AW33" s="34" t="s">
        <v>143</v>
      </c>
      <c r="AX33" s="34" t="str">
        <f>IF(NOT(X33=""),AT32&amp;X33&amp;AT33,"")</f>
        <v/>
      </c>
      <c r="AY33" s="34" t="s">
        <v>87</v>
      </c>
      <c r="AZ33" s="35" t="str">
        <f>AU33&amp;AX33</f>
        <v>選択してください</v>
      </c>
    </row>
    <row r="34" spans="2:54" ht="20.100000000000001" customHeight="1">
      <c r="B34" s="206" t="s">
        <v>53</v>
      </c>
      <c r="C34" s="207"/>
      <c r="D34" s="207"/>
      <c r="E34" s="207"/>
      <c r="F34" s="207"/>
      <c r="G34" s="207"/>
      <c r="H34" s="207"/>
      <c r="I34" s="208"/>
      <c r="J34" s="108" t="s">
        <v>54</v>
      </c>
      <c r="K34" s="79"/>
      <c r="L34" s="79"/>
      <c r="M34" s="79"/>
      <c r="N34" s="80"/>
      <c r="O34" s="212"/>
      <c r="P34" s="193"/>
      <c r="Q34" s="8" t="s">
        <v>50</v>
      </c>
      <c r="R34" s="193"/>
      <c r="S34" s="193"/>
      <c r="T34" s="213"/>
      <c r="U34" s="193"/>
      <c r="V34" s="79" t="s">
        <v>2</v>
      </c>
      <c r="W34" s="79"/>
      <c r="X34" s="214"/>
      <c r="Y34" s="214"/>
      <c r="Z34" s="79" t="s">
        <v>3</v>
      </c>
      <c r="AA34" s="79"/>
      <c r="AB34" s="8" t="s">
        <v>144</v>
      </c>
      <c r="AC34" s="193"/>
      <c r="AD34" s="193"/>
      <c r="AE34" s="79" t="s">
        <v>2</v>
      </c>
      <c r="AF34" s="79"/>
      <c r="AG34" s="214"/>
      <c r="AH34" s="214"/>
      <c r="AI34" s="79" t="s">
        <v>3</v>
      </c>
      <c r="AJ34" s="200"/>
      <c r="AT34" s="1" t="s">
        <v>145</v>
      </c>
      <c r="AU34" s="35" t="str">
        <f>T34&amp;AT34&amp;X34</f>
        <v>:</v>
      </c>
      <c r="AV34" s="35" t="str">
        <f>AC34&amp;AT34&amp;AG34</f>
        <v>:</v>
      </c>
      <c r="AW34" s="34" t="e">
        <f>AV34-AU34</f>
        <v>#VALUE!</v>
      </c>
      <c r="AX34" s="35" t="e">
        <f>(HOUR(AW34))+(MINUTE(AW34)/60)</f>
        <v>#VALUE!</v>
      </c>
      <c r="AY34" s="34" t="e">
        <f>AX34*60</f>
        <v>#VALUE!</v>
      </c>
      <c r="AZ34" s="34">
        <f>IF(NOT(T34=""),AY34,BA34)</f>
        <v>0</v>
      </c>
      <c r="BA34" s="34">
        <v>0</v>
      </c>
    </row>
    <row r="35" spans="2:54" ht="20.100000000000001" customHeight="1">
      <c r="B35" s="209"/>
      <c r="C35" s="210"/>
      <c r="D35" s="210"/>
      <c r="E35" s="210"/>
      <c r="F35" s="210"/>
      <c r="G35" s="210"/>
      <c r="H35" s="210"/>
      <c r="I35" s="211"/>
      <c r="J35" s="108" t="s">
        <v>55</v>
      </c>
      <c r="K35" s="79"/>
      <c r="L35" s="79"/>
      <c r="M35" s="79"/>
      <c r="N35" s="80"/>
      <c r="O35" s="212"/>
      <c r="P35" s="193"/>
      <c r="Q35" s="8" t="s">
        <v>50</v>
      </c>
      <c r="R35" s="193"/>
      <c r="S35" s="193"/>
      <c r="T35" s="213"/>
      <c r="U35" s="193"/>
      <c r="V35" s="79" t="s">
        <v>2</v>
      </c>
      <c r="W35" s="79"/>
      <c r="X35" s="214"/>
      <c r="Y35" s="214"/>
      <c r="Z35" s="79" t="s">
        <v>3</v>
      </c>
      <c r="AA35" s="79"/>
      <c r="AB35" s="8" t="s">
        <v>144</v>
      </c>
      <c r="AC35" s="193"/>
      <c r="AD35" s="193"/>
      <c r="AE35" s="79" t="s">
        <v>2</v>
      </c>
      <c r="AF35" s="79"/>
      <c r="AG35" s="214"/>
      <c r="AH35" s="214"/>
      <c r="AI35" s="79" t="s">
        <v>3</v>
      </c>
      <c r="AJ35" s="200"/>
      <c r="AT35" s="1" t="s">
        <v>145</v>
      </c>
      <c r="AU35" s="35" t="str">
        <f>T35&amp;AT35&amp;X35</f>
        <v>:</v>
      </c>
      <c r="AV35" s="35" t="str">
        <f>AC35&amp;AT35&amp;AG35</f>
        <v>:</v>
      </c>
      <c r="AW35" s="34" t="e">
        <f>AV35-AU35</f>
        <v>#VALUE!</v>
      </c>
      <c r="AX35" s="35" t="e">
        <f>(HOUR(AW35))+(MINUTE(AW35)/60)</f>
        <v>#VALUE!</v>
      </c>
      <c r="AY35" s="34" t="e">
        <f>AX35*60</f>
        <v>#VALUE!</v>
      </c>
      <c r="AZ35" s="34">
        <f>IF(NOT(T35=""),AY35,BA35)</f>
        <v>0</v>
      </c>
      <c r="BA35" s="34">
        <v>0</v>
      </c>
    </row>
    <row r="36" spans="2:54" ht="18" customHeight="1">
      <c r="B36" s="223" t="s">
        <v>146</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5"/>
      <c r="AU36" s="35" t="str">
        <f>IF(NOT(T34=""),AU34,AV36)</f>
        <v>時間入力して</v>
      </c>
      <c r="AV36" s="34" t="str">
        <f>IF(NOT(T35=""),AU35,"時間入力して")</f>
        <v>時間入力して</v>
      </c>
      <c r="AX36" s="35"/>
      <c r="AY36" s="35">
        <f>AZ34+AZ35</f>
        <v>0</v>
      </c>
      <c r="AZ36" s="34" t="s">
        <v>88</v>
      </c>
    </row>
    <row r="37" spans="2:54" ht="18.75" customHeight="1">
      <c r="B37" s="32"/>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7"/>
      <c r="AU37" s="35" t="str">
        <f>C37&amp;C38&amp;C39</f>
        <v/>
      </c>
    </row>
    <row r="38" spans="2:54" ht="21.95" customHeight="1">
      <c r="B38" s="30"/>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30"/>
    </row>
    <row r="39" spans="2:54" ht="32.25" customHeight="1" thickBot="1">
      <c r="B39" s="33"/>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2"/>
    </row>
    <row r="40" spans="2:54" ht="24" customHeight="1">
      <c r="B40" s="228" t="s">
        <v>148</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row>
    <row r="41" spans="2:54" ht="15.6" customHeight="1">
      <c r="B41" s="221" t="s">
        <v>51</v>
      </c>
      <c r="C41" s="221"/>
      <c r="D41" s="221"/>
      <c r="E41" s="221"/>
      <c r="F41" s="221"/>
      <c r="G41" s="221"/>
      <c r="H41" s="221"/>
      <c r="I41" s="221"/>
      <c r="J41" s="221"/>
      <c r="K41" s="221"/>
      <c r="L41" s="221"/>
      <c r="M41" s="221"/>
      <c r="N41" s="221"/>
      <c r="O41" s="25"/>
      <c r="P41" s="25"/>
      <c r="Q41" s="25"/>
      <c r="R41" s="25"/>
      <c r="S41" s="25"/>
      <c r="T41" s="25"/>
      <c r="U41" s="25"/>
      <c r="V41" s="25"/>
      <c r="W41" s="25"/>
      <c r="X41" s="25"/>
      <c r="Y41" s="25"/>
      <c r="Z41" s="25"/>
      <c r="AA41" s="25"/>
      <c r="AB41" s="25"/>
      <c r="AC41" s="25"/>
      <c r="AD41" s="25"/>
      <c r="AE41" s="25"/>
      <c r="AF41" s="25"/>
      <c r="AG41" s="25"/>
      <c r="AH41" s="25"/>
      <c r="AI41" s="25"/>
      <c r="AJ41" s="25"/>
    </row>
    <row r="42" spans="2:54" s="6" customFormat="1" ht="20.100000000000001" customHeight="1">
      <c r="B42" s="222" t="s">
        <v>52</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U42" s="39"/>
      <c r="AV42" s="39"/>
      <c r="AW42" s="39"/>
      <c r="AX42" s="39"/>
      <c r="AY42" s="39"/>
      <c r="AZ42" s="39"/>
      <c r="BA42" s="39"/>
      <c r="BB42" s="39"/>
    </row>
    <row r="43" spans="2:54" ht="20.100000000000001" customHeight="1">
      <c r="B43" s="222" t="s">
        <v>66</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row>
    <row r="44" spans="2:54" ht="24" customHeight="1">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row>
    <row r="45" spans="2:54" ht="10.5" customHeight="1">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3"/>
    </row>
    <row r="46" spans="2:54" ht="10.5" customHeight="1">
      <c r="B46" s="23"/>
      <c r="AJ46" s="23"/>
    </row>
    <row r="47" spans="2:54" ht="10.5" customHeight="1">
      <c r="B47" s="23"/>
      <c r="AJ47" s="23"/>
    </row>
    <row r="48" spans="2:54" ht="10.5" customHeight="1">
      <c r="B48" s="23"/>
      <c r="AJ48" s="23"/>
    </row>
    <row r="49" spans="2:36" ht="10.5" customHeight="1">
      <c r="B49" s="23"/>
      <c r="H49" s="26"/>
      <c r="AJ49" s="23"/>
    </row>
    <row r="50" spans="2:36" ht="10.5" customHeight="1">
      <c r="B50" s="23"/>
      <c r="AJ50" s="23"/>
    </row>
    <row r="51" spans="2:36" ht="10.5" customHeight="1">
      <c r="B51" s="23"/>
      <c r="AJ51" s="23"/>
    </row>
    <row r="52" spans="2:36" ht="10.5" customHeight="1">
      <c r="B52" s="23"/>
      <c r="AJ52" s="23"/>
    </row>
    <row r="53" spans="2:36" ht="10.5" customHeight="1">
      <c r="B53" s="23"/>
      <c r="AJ53" s="23"/>
    </row>
    <row r="54" spans="2:36" ht="10.5"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sheetData>
  <sheetProtection sheet="1" objects="1" scenarios="1" formatCells="0" selectLockedCells="1"/>
  <dataConsolidate/>
  <mergeCells count="180">
    <mergeCell ref="B40:AJ40"/>
    <mergeCell ref="B41:N41"/>
    <mergeCell ref="B42:AJ42"/>
    <mergeCell ref="B43:AJ44"/>
    <mergeCell ref="X35:Y35"/>
    <mergeCell ref="Z35:AA35"/>
    <mergeCell ref="AC35:AD35"/>
    <mergeCell ref="AE35:AF35"/>
    <mergeCell ref="AG35:AH35"/>
    <mergeCell ref="AI35:AJ35"/>
    <mergeCell ref="B36:AJ36"/>
    <mergeCell ref="C37:AJ37"/>
    <mergeCell ref="C38:AJ39"/>
    <mergeCell ref="J33:M33"/>
    <mergeCell ref="N33:O33"/>
    <mergeCell ref="P33:Q33"/>
    <mergeCell ref="S33:W33"/>
    <mergeCell ref="X33:AD33"/>
    <mergeCell ref="AG33:AH33"/>
    <mergeCell ref="AI33:AJ33"/>
    <mergeCell ref="B34:I35"/>
    <mergeCell ref="J34:N34"/>
    <mergeCell ref="O34:P34"/>
    <mergeCell ref="R34:S34"/>
    <mergeCell ref="T34:U34"/>
    <mergeCell ref="V34:W34"/>
    <mergeCell ref="X34:Y34"/>
    <mergeCell ref="Z34:AA34"/>
    <mergeCell ref="AC34:AD34"/>
    <mergeCell ref="AE34:AF34"/>
    <mergeCell ref="AG34:AH34"/>
    <mergeCell ref="AI34:AJ34"/>
    <mergeCell ref="J35:N35"/>
    <mergeCell ref="O35:P35"/>
    <mergeCell ref="R35:S35"/>
    <mergeCell ref="T35:U35"/>
    <mergeCell ref="V35:W35"/>
    <mergeCell ref="AD30:AE30"/>
    <mergeCell ref="AF30:AG30"/>
    <mergeCell ref="AH30:AI30"/>
    <mergeCell ref="B31:I33"/>
    <mergeCell ref="J31:M31"/>
    <mergeCell ref="N31:O31"/>
    <mergeCell ref="P31:Q31"/>
    <mergeCell ref="R31:S31"/>
    <mergeCell ref="T31:V31"/>
    <mergeCell ref="W31:X31"/>
    <mergeCell ref="Y31:AA31"/>
    <mergeCell ref="AB31:AC31"/>
    <mergeCell ref="AD31:AF31"/>
    <mergeCell ref="AG31:AJ31"/>
    <mergeCell ref="J32:M32"/>
    <mergeCell ref="N32:O32"/>
    <mergeCell ref="P32:Q32"/>
    <mergeCell ref="R32:S32"/>
    <mergeCell ref="T32:V32"/>
    <mergeCell ref="W32:X32"/>
    <mergeCell ref="Y32:AA32"/>
    <mergeCell ref="AB32:AC32"/>
    <mergeCell ref="AD32:AF32"/>
    <mergeCell ref="AG32:AJ32"/>
    <mergeCell ref="B30:I30"/>
    <mergeCell ref="J30:M30"/>
    <mergeCell ref="N30:O30"/>
    <mergeCell ref="P30:Q30"/>
    <mergeCell ref="R30:S30"/>
    <mergeCell ref="T30:U30"/>
    <mergeCell ref="V30:W30"/>
    <mergeCell ref="X30:AA30"/>
    <mergeCell ref="AB30:AC30"/>
    <mergeCell ref="B28:I29"/>
    <mergeCell ref="J28:M28"/>
    <mergeCell ref="N28:O28"/>
    <mergeCell ref="P28:Y28"/>
    <mergeCell ref="Z28:AA28"/>
    <mergeCell ref="AB28:AJ28"/>
    <mergeCell ref="J29:M29"/>
    <mergeCell ref="N29:O29"/>
    <mergeCell ref="P29:Y29"/>
    <mergeCell ref="Z29:AA29"/>
    <mergeCell ref="AB29:AJ29"/>
    <mergeCell ref="J27:L27"/>
    <mergeCell ref="M27:N27"/>
    <mergeCell ref="O27:P27"/>
    <mergeCell ref="R27:S27"/>
    <mergeCell ref="T27:U27"/>
    <mergeCell ref="V27:W27"/>
    <mergeCell ref="X27:Y27"/>
    <mergeCell ref="AB27:AC27"/>
    <mergeCell ref="AD27:AE27"/>
    <mergeCell ref="B21:I21"/>
    <mergeCell ref="J21:AJ21"/>
    <mergeCell ref="B22:I22"/>
    <mergeCell ref="J22:AJ22"/>
    <mergeCell ref="B24:AJ24"/>
    <mergeCell ref="B25:I27"/>
    <mergeCell ref="J25:K25"/>
    <mergeCell ref="L25:M25"/>
    <mergeCell ref="N25:O25"/>
    <mergeCell ref="P25:T25"/>
    <mergeCell ref="U25:V25"/>
    <mergeCell ref="W25:Y25"/>
    <mergeCell ref="Z25:AA25"/>
    <mergeCell ref="AB25:AC25"/>
    <mergeCell ref="AE25:AI25"/>
    <mergeCell ref="J26:L26"/>
    <mergeCell ref="M26:N26"/>
    <mergeCell ref="O26:P26"/>
    <mergeCell ref="R26:S26"/>
    <mergeCell ref="T26:U26"/>
    <mergeCell ref="V26:W26"/>
    <mergeCell ref="X26:Y26"/>
    <mergeCell ref="AB26:AC26"/>
    <mergeCell ref="AD26:AE26"/>
    <mergeCell ref="B17:I17"/>
    <mergeCell ref="J17:AJ17"/>
    <mergeCell ref="B18:I18"/>
    <mergeCell ref="J18:AD18"/>
    <mergeCell ref="AE18:AJ18"/>
    <mergeCell ref="B19:I19"/>
    <mergeCell ref="J19:AD19"/>
    <mergeCell ref="AE19:AJ20"/>
    <mergeCell ref="B20:I20"/>
    <mergeCell ref="J20:AD20"/>
    <mergeCell ref="X13:Z13"/>
    <mergeCell ref="AA13:AG13"/>
    <mergeCell ref="AH13:AJ13"/>
    <mergeCell ref="B14:I16"/>
    <mergeCell ref="J14:Q14"/>
    <mergeCell ref="R14:T14"/>
    <mergeCell ref="U14:W14"/>
    <mergeCell ref="X14:AD14"/>
    <mergeCell ref="AE14:AG14"/>
    <mergeCell ref="AH14:AJ14"/>
    <mergeCell ref="J15:Q15"/>
    <mergeCell ref="R15:T15"/>
    <mergeCell ref="U15:W15"/>
    <mergeCell ref="X15:AD15"/>
    <mergeCell ref="AE15:AG15"/>
    <mergeCell ref="AH15:AJ15"/>
    <mergeCell ref="J16:S16"/>
    <mergeCell ref="T16:W16"/>
    <mergeCell ref="X16:AD16"/>
    <mergeCell ref="AE16:AG16"/>
    <mergeCell ref="AH16:AJ16"/>
    <mergeCell ref="B12:I12"/>
    <mergeCell ref="J12:L12"/>
    <mergeCell ref="M12:O12"/>
    <mergeCell ref="P12:R12"/>
    <mergeCell ref="S12:U12"/>
    <mergeCell ref="B13:I13"/>
    <mergeCell ref="J13:O13"/>
    <mergeCell ref="P13:T13"/>
    <mergeCell ref="U13:W13"/>
    <mergeCell ref="U7:Y8"/>
    <mergeCell ref="Z7:AH8"/>
    <mergeCell ref="AI7:AJ8"/>
    <mergeCell ref="B10:AJ10"/>
    <mergeCell ref="B11:I11"/>
    <mergeCell ref="J11:N11"/>
    <mergeCell ref="O11:P11"/>
    <mergeCell ref="Q11:R11"/>
    <mergeCell ref="S11:T11"/>
    <mergeCell ref="U11:V11"/>
    <mergeCell ref="W11:X11"/>
    <mergeCell ref="Z11:AA11"/>
    <mergeCell ref="AC11:AE11"/>
    <mergeCell ref="AF11:AJ11"/>
    <mergeCell ref="F2:AF2"/>
    <mergeCell ref="AG2:AJ2"/>
    <mergeCell ref="P3:U3"/>
    <mergeCell ref="W3:Y3"/>
    <mergeCell ref="Z3:AC3"/>
    <mergeCell ref="AE3:AF3"/>
    <mergeCell ref="AH3:AI3"/>
    <mergeCell ref="C4:F5"/>
    <mergeCell ref="G4:N5"/>
    <mergeCell ref="O4:R5"/>
    <mergeCell ref="Z4:AC4"/>
    <mergeCell ref="Y5:AH5"/>
  </mergeCells>
  <phoneticPr fontId="1"/>
  <dataValidations count="5">
    <dataValidation type="list" allowBlank="1" showInputMessage="1" showErrorMessage="1" sqref="C37:AJ37 AR36:AR39">
      <formula1>$AM$26:$AM$29</formula1>
    </dataValidation>
    <dataValidation allowBlank="1" showErrorMessage="1" promptTitle="浮遊粉じん" prompt="小数点第3位を四捨五入し、小数点第2位で表示すること。" sqref="J21"/>
    <dataValidation type="list" allowBlank="1" showInputMessage="1" showErrorMessage="1" sqref="Z25:AA25 N31:O33 R31:S32 W31:X32 AB31:AC32 M26:N27 R26:S27 V26:W27 AB26:AC27 N28:O29 Z28:AA29 AG33:AH33 N25:O25 U25:V25">
      <formula1>$AM$25</formula1>
    </dataValidation>
    <dataValidation allowBlank="1" showErrorMessage="1" sqref="AU15:AU16">
      <formula1>0</formula1>
      <formula2>0</formula2>
    </dataValidation>
    <dataValidation type="list" allowBlank="1" showInputMessage="1" showErrorMessage="1" sqref="AF11:AJ11">
      <formula1>$AM$9:$AM$12</formula1>
    </dataValidation>
  </dataValidations>
  <pageMargins left="0.27559055118110237" right="0.19685039370078741" top="0.43307086614173229" bottom="0" header="0.43307086614173229" footer="0.35433070866141736"/>
  <pageSetup paperSize="9" orientation="portrait" horizont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workbookViewId="0">
      <selection activeCell="A3" sqref="A3:X7"/>
    </sheetView>
  </sheetViews>
  <sheetFormatPr defaultRowHeight="13.5"/>
  <sheetData>
    <row r="1" spans="1:24" s="41" customFormat="1" ht="36">
      <c r="A1" s="62" t="s">
        <v>112</v>
      </c>
      <c r="B1" s="61" t="s">
        <v>91</v>
      </c>
      <c r="C1" s="62" t="s">
        <v>92</v>
      </c>
      <c r="D1" s="63" t="s">
        <v>28</v>
      </c>
      <c r="E1" s="64" t="s">
        <v>93</v>
      </c>
      <c r="F1" s="65" t="s">
        <v>94</v>
      </c>
      <c r="G1" s="40" t="s">
        <v>95</v>
      </c>
      <c r="H1" s="40" t="s">
        <v>96</v>
      </c>
      <c r="I1" s="40" t="s">
        <v>97</v>
      </c>
      <c r="J1" s="40" t="s">
        <v>98</v>
      </c>
      <c r="K1" s="66" t="s">
        <v>99</v>
      </c>
      <c r="L1" s="67" t="s">
        <v>100</v>
      </c>
      <c r="M1" s="68" t="s">
        <v>101</v>
      </c>
      <c r="N1" s="69" t="s">
        <v>102</v>
      </c>
      <c r="O1" s="69" t="s">
        <v>103</v>
      </c>
      <c r="P1" s="69" t="s">
        <v>104</v>
      </c>
      <c r="Q1" s="69" t="s">
        <v>48</v>
      </c>
      <c r="R1" s="69" t="s">
        <v>105</v>
      </c>
      <c r="S1" s="69" t="s">
        <v>106</v>
      </c>
      <c r="T1" s="70" t="s">
        <v>107</v>
      </c>
      <c r="U1" s="236" t="s">
        <v>108</v>
      </c>
      <c r="V1" s="237"/>
      <c r="W1" s="40" t="s">
        <v>109</v>
      </c>
      <c r="X1" s="40" t="s">
        <v>113</v>
      </c>
    </row>
    <row r="2" spans="1:24" s="41" customFormat="1" ht="29.25" customHeight="1">
      <c r="B2" s="51"/>
      <c r="C2" s="52"/>
      <c r="D2" s="53"/>
      <c r="E2" s="54"/>
      <c r="F2" s="55"/>
      <c r="G2" s="56"/>
      <c r="H2" s="56"/>
      <c r="I2" s="56"/>
      <c r="J2" s="56"/>
      <c r="K2" s="57"/>
      <c r="L2" s="58"/>
      <c r="M2" s="58"/>
      <c r="N2" s="58"/>
      <c r="O2" s="58"/>
      <c r="P2" s="59"/>
      <c r="Q2" s="58"/>
      <c r="R2" s="58"/>
      <c r="S2" s="58"/>
      <c r="T2" s="53"/>
      <c r="U2" s="56"/>
      <c r="V2" s="56"/>
      <c r="W2" s="60"/>
    </row>
    <row r="3" spans="1:24" s="41" customFormat="1" ht="30" customHeight="1">
      <c r="A3" s="42">
        <f>全面改修校検査①!G4</f>
        <v>0</v>
      </c>
      <c r="B3" s="42" t="str">
        <f>全面改修校検査①!AU11</f>
        <v>/</v>
      </c>
      <c r="C3" s="43">
        <f>全面改修校検査①!AV11</f>
        <v>0</v>
      </c>
      <c r="D3" s="44" t="str">
        <f>全面改修校検査①!AU12</f>
        <v>:0</v>
      </c>
      <c r="E3" s="45">
        <f>全面改修校検査①!AU13</f>
        <v>0</v>
      </c>
      <c r="F3" s="46">
        <f>全面改修校検査①!AY36</f>
        <v>0</v>
      </c>
      <c r="G3" s="47">
        <f>全面改修校検査①!AU14</f>
        <v>0</v>
      </c>
      <c r="H3" s="47">
        <f>全面改修校検査①!AV14</f>
        <v>0</v>
      </c>
      <c r="I3" s="47">
        <f>全面改修校検査①!AU15</f>
        <v>0</v>
      </c>
      <c r="J3" s="47">
        <f>全面改修校検査①!AV15</f>
        <v>0</v>
      </c>
      <c r="K3" s="48">
        <f>全面改修校検査①!AV16</f>
        <v>0</v>
      </c>
      <c r="L3" s="49" t="str">
        <f>全面改修校検査①!AY26</f>
        <v>選択してください</v>
      </c>
      <c r="M3" s="49" t="str">
        <f>全面改修校検査①!AY27</f>
        <v>選択してください</v>
      </c>
      <c r="N3" s="49" t="str">
        <f>全面改修校検査①!AU28</f>
        <v>選択してください</v>
      </c>
      <c r="O3" s="49" t="str">
        <f>全面改修校検査①!AU29</f>
        <v>選択してください</v>
      </c>
      <c r="P3" s="50" t="str">
        <f>全面改修校検査①!AU30</f>
        <v/>
      </c>
      <c r="Q3" s="49" t="str">
        <f>全面改修校検査①!AZ33</f>
        <v>選択してください</v>
      </c>
      <c r="R3" s="49" t="str">
        <f>全面改修校検査①!AU31</f>
        <v>選択してください</v>
      </c>
      <c r="S3" s="49" t="str">
        <f>全面改修校検査①!AU32</f>
        <v>選択してください</v>
      </c>
      <c r="T3" s="44" t="str">
        <f>全面改修校検査①!AU36</f>
        <v>時間入力して</v>
      </c>
      <c r="U3" s="47" t="str">
        <f>全面改修校検査①!AU19</f>
        <v/>
      </c>
      <c r="V3" s="71"/>
      <c r="W3" s="72" t="str">
        <f>全面改修校検査①!AU21</f>
        <v/>
      </c>
      <c r="X3" s="75" t="str">
        <f>全面改修校検査①!AU37</f>
        <v/>
      </c>
    </row>
    <row r="4" spans="1:24" s="41" customFormat="1" ht="30" customHeight="1">
      <c r="A4" s="42">
        <f>全面改修校検査②!G4</f>
        <v>0</v>
      </c>
      <c r="B4" s="42" t="str">
        <f>全面改修校検査②!AU11</f>
        <v>/</v>
      </c>
      <c r="C4" s="43">
        <f>全面改修校検査②!AV11</f>
        <v>0</v>
      </c>
      <c r="D4" s="44" t="str">
        <f>全面改修校検査②!AU12</f>
        <v>:0</v>
      </c>
      <c r="E4" s="45">
        <f>全面改修校検査②!AU13</f>
        <v>0</v>
      </c>
      <c r="F4" s="46">
        <f>全面改修校検査②!AY36</f>
        <v>0</v>
      </c>
      <c r="G4" s="47">
        <f>全面改修校検査②!AU14</f>
        <v>0</v>
      </c>
      <c r="H4" s="47">
        <f>全面改修校検査②!AV14</f>
        <v>0</v>
      </c>
      <c r="I4" s="47">
        <f>全面改修校検査②!AU15</f>
        <v>0</v>
      </c>
      <c r="J4" s="47">
        <f>全面改修校検査②!AV15</f>
        <v>0</v>
      </c>
      <c r="K4" s="48">
        <f>全面改修校検査②!AV16</f>
        <v>0</v>
      </c>
      <c r="L4" s="49" t="str">
        <f>全面改修校検査②!AY26</f>
        <v>選択してください</v>
      </c>
      <c r="M4" s="49" t="str">
        <f>全面改修校検査②!AY27</f>
        <v>選択してください</v>
      </c>
      <c r="N4" s="49" t="str">
        <f>全面改修校検査②!AU28</f>
        <v>選択してください</v>
      </c>
      <c r="O4" s="49" t="str">
        <f>全面改修校検査②!AU29</f>
        <v>選択してください</v>
      </c>
      <c r="P4" s="50" t="str">
        <f>全面改修校検査②!AU30</f>
        <v/>
      </c>
      <c r="Q4" s="49" t="str">
        <f>全面改修校検査②!AZ33</f>
        <v>選択してください</v>
      </c>
      <c r="R4" s="49" t="str">
        <f>全面改修校検査②!AU31</f>
        <v>選択してください</v>
      </c>
      <c r="S4" s="49" t="str">
        <f>全面改修校検査②!AU32</f>
        <v>選択してください</v>
      </c>
      <c r="T4" s="44" t="str">
        <f>全面改修校検査②!AU36</f>
        <v>時間入力して</v>
      </c>
      <c r="U4" s="47" t="str">
        <f>全面改修校検査②!AU19</f>
        <v/>
      </c>
      <c r="V4" s="71"/>
      <c r="W4" s="72" t="str">
        <f>全面改修校検査②!AU21</f>
        <v/>
      </c>
      <c r="X4" s="75" t="str">
        <f>全面改修校検査②!AU37</f>
        <v/>
      </c>
    </row>
    <row r="5" spans="1:24" s="41" customFormat="1" ht="30" customHeight="1">
      <c r="A5" s="42">
        <f>全面改修校検査③!G4</f>
        <v>0</v>
      </c>
      <c r="B5" s="42" t="str">
        <f>全面改修校検査③!AU11</f>
        <v>/</v>
      </c>
      <c r="C5" s="43">
        <f>全面改修校検査③!AV11</f>
        <v>0</v>
      </c>
      <c r="D5" s="44" t="str">
        <f>全面改修校検査③!AU12</f>
        <v>:0</v>
      </c>
      <c r="E5" s="74">
        <f>全面改修校検査③!AU13</f>
        <v>0</v>
      </c>
      <c r="F5" s="46">
        <f>全面改修校検査③!AY36</f>
        <v>0</v>
      </c>
      <c r="G5" s="47">
        <f>全面改修校検査③!AU14</f>
        <v>0</v>
      </c>
      <c r="H5" s="47">
        <f>全面改修校検査③!AV14</f>
        <v>0</v>
      </c>
      <c r="I5" s="47">
        <f>全面改修校検査③!AU15</f>
        <v>0</v>
      </c>
      <c r="J5" s="47">
        <f>全面改修校検査③!AV15</f>
        <v>0</v>
      </c>
      <c r="K5" s="48">
        <f>全面改修校検査③!AV16</f>
        <v>0</v>
      </c>
      <c r="L5" s="49" t="str">
        <f>全面改修校検査③!AY26</f>
        <v>選択してください</v>
      </c>
      <c r="M5" s="49" t="str">
        <f>全面改修校検査③!AY27</f>
        <v>選択してください</v>
      </c>
      <c r="N5" s="49" t="str">
        <f>全面改修校検査③!AU28</f>
        <v>選択してください</v>
      </c>
      <c r="O5" s="49" t="str">
        <f>全面改修校検査③!AU29</f>
        <v>選択してください</v>
      </c>
      <c r="P5" s="50" t="str">
        <f>全面改修校検査③!AU30</f>
        <v/>
      </c>
      <c r="Q5" s="49" t="str">
        <f>全面改修校検査③!AZ33</f>
        <v>選択してください</v>
      </c>
      <c r="R5" s="49" t="str">
        <f>全面改修校検査③!AU31</f>
        <v>選択してください</v>
      </c>
      <c r="S5" s="49" t="str">
        <f>全面改修校検査③!AU32</f>
        <v>選択してください</v>
      </c>
      <c r="T5" s="44" t="str">
        <f>全面改修校検査③!AU36</f>
        <v>時間入力して</v>
      </c>
      <c r="U5" s="47" t="str">
        <f>全面改修校検査③!AU19</f>
        <v/>
      </c>
      <c r="V5" s="71"/>
      <c r="W5" s="72" t="str">
        <f>全面改修校検査③!AU21</f>
        <v/>
      </c>
      <c r="X5" s="75" t="str">
        <f>全面改修校検査③!AU37</f>
        <v/>
      </c>
    </row>
    <row r="6" spans="1:24" s="41" customFormat="1" ht="30" customHeight="1">
      <c r="A6" s="42">
        <f>全面改修校検査④!G4</f>
        <v>0</v>
      </c>
      <c r="B6" s="42" t="str">
        <f>全面改修校検査④!AU11</f>
        <v>/</v>
      </c>
      <c r="C6" s="43">
        <f>全面改修校検査④!AV11</f>
        <v>0</v>
      </c>
      <c r="D6" s="44" t="str">
        <f>全面改修校検査④!AU12</f>
        <v>:0</v>
      </c>
      <c r="E6" s="74">
        <f>全面改修校検査④!AU13</f>
        <v>0</v>
      </c>
      <c r="F6" s="46">
        <f>全面改修校検査④!AY36</f>
        <v>0</v>
      </c>
      <c r="G6" s="47">
        <f>全面改修校検査④!AU14</f>
        <v>0</v>
      </c>
      <c r="H6" s="47">
        <f>全面改修校検査④!AV14</f>
        <v>0</v>
      </c>
      <c r="I6" s="47">
        <f>全面改修校検査④!AU15</f>
        <v>0</v>
      </c>
      <c r="J6" s="47">
        <f>全面改修校検査④!AV15</f>
        <v>0</v>
      </c>
      <c r="K6" s="48">
        <f>全面改修校検査④!AV16</f>
        <v>0</v>
      </c>
      <c r="L6" s="49" t="str">
        <f>全面改修校検査④!AY26</f>
        <v>選択してください</v>
      </c>
      <c r="M6" s="49" t="str">
        <f>全面改修校検査④!AY27</f>
        <v>選択してください</v>
      </c>
      <c r="N6" s="49" t="str">
        <f>全面改修校検査④!AU28</f>
        <v>選択してください</v>
      </c>
      <c r="O6" s="49" t="str">
        <f>全面改修校検査④!AU29</f>
        <v>選択してください</v>
      </c>
      <c r="P6" s="50" t="str">
        <f>全面改修校検査④!AU30</f>
        <v/>
      </c>
      <c r="Q6" s="49" t="str">
        <f>全面改修校検査④!AZ33</f>
        <v>選択してください</v>
      </c>
      <c r="R6" s="49" t="str">
        <f>全面改修校検査④!AU31</f>
        <v>選択してください</v>
      </c>
      <c r="S6" s="49" t="str">
        <f>全面改修校検査④!AU32</f>
        <v>選択してください</v>
      </c>
      <c r="T6" s="44" t="str">
        <f>全面改修校検査④!AU36</f>
        <v>時間入力して</v>
      </c>
      <c r="U6" s="47" t="str">
        <f>全面改修校検査④!AU19</f>
        <v/>
      </c>
      <c r="V6" s="71"/>
      <c r="W6" s="72" t="str">
        <f>全面改修校検査④!AU21</f>
        <v/>
      </c>
      <c r="X6" s="75" t="str">
        <f>全面改修校検査④!AU37</f>
        <v/>
      </c>
    </row>
    <row r="7" spans="1:24" s="41" customFormat="1" ht="30" customHeight="1">
      <c r="A7" s="42">
        <f>全面改修校検査⑤!G4</f>
        <v>0</v>
      </c>
      <c r="B7" s="42" t="str">
        <f>全面改修校検査⑤!AU11</f>
        <v>/</v>
      </c>
      <c r="C7" s="43">
        <f>全面改修校検査⑤!AV11</f>
        <v>0</v>
      </c>
      <c r="D7" s="44" t="str">
        <f>全面改修校検査⑤!AU12</f>
        <v>:0</v>
      </c>
      <c r="E7" s="74">
        <f>全面改修校検査⑤!AU13</f>
        <v>0</v>
      </c>
      <c r="F7" s="46">
        <f>全面改修校検査⑤!AY36</f>
        <v>0</v>
      </c>
      <c r="G7" s="47">
        <f>全面改修校検査⑤!AU14</f>
        <v>0</v>
      </c>
      <c r="H7" s="47">
        <f>全面改修校検査⑤!AV14</f>
        <v>0</v>
      </c>
      <c r="I7" s="47">
        <f>全面改修校検査⑤!AU15</f>
        <v>0</v>
      </c>
      <c r="J7" s="47">
        <f>全面改修校検査⑤!AV15</f>
        <v>0</v>
      </c>
      <c r="K7" s="48">
        <f>全面改修校検査⑤!AV16</f>
        <v>0</v>
      </c>
      <c r="L7" s="49" t="str">
        <f>全面改修校検査⑤!AY26</f>
        <v>選択してください</v>
      </c>
      <c r="M7" s="49" t="str">
        <f>全面改修校検査⑤!AY27</f>
        <v>選択してください</v>
      </c>
      <c r="N7" s="49" t="str">
        <f>全面改修校検査⑤!AU28</f>
        <v>選択してください</v>
      </c>
      <c r="O7" s="49" t="str">
        <f>全面改修校検査⑤!AU29</f>
        <v>選択してください</v>
      </c>
      <c r="P7" s="50" t="str">
        <f>全面改修校検査⑤!AU30</f>
        <v/>
      </c>
      <c r="Q7" s="49" t="str">
        <f>全面改修校検査⑤!AZ33</f>
        <v>選択してください</v>
      </c>
      <c r="R7" s="49" t="str">
        <f>全面改修校検査⑤!AU31</f>
        <v>選択してください</v>
      </c>
      <c r="S7" s="49" t="str">
        <f>全面改修校検査⑤!AU32</f>
        <v>選択してください</v>
      </c>
      <c r="T7" s="44" t="str">
        <f>全面改修校検査⑤!AU36</f>
        <v>時間入力して</v>
      </c>
      <c r="U7" s="47" t="str">
        <f>全面改修校検査⑤!AU19</f>
        <v/>
      </c>
      <c r="V7" s="71"/>
      <c r="W7" s="72" t="str">
        <f>全面改修校検査⑤!AU21</f>
        <v/>
      </c>
      <c r="X7" s="75" t="str">
        <f>全面改修校検査⑤!AU37</f>
        <v/>
      </c>
    </row>
  </sheetData>
  <mergeCells count="1">
    <mergeCell ref="U1:V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全面改修校検査①</vt:lpstr>
      <vt:lpstr>全面改修校検査②</vt:lpstr>
      <vt:lpstr>全面改修校検査③</vt:lpstr>
      <vt:lpstr>全面改修校検査④</vt:lpstr>
      <vt:lpstr>全面改修校検査⑤</vt:lpstr>
      <vt:lpstr>地区長作業用</vt:lpstr>
      <vt:lpstr>全面改修校検査①!Print_Area</vt:lpstr>
      <vt:lpstr>全面改修校検査②!Print_Area</vt:lpstr>
      <vt:lpstr>全面改修校検査③!Print_Area</vt:lpstr>
      <vt:lpstr>全面改修校検査④!Print_Area</vt:lpstr>
      <vt:lpstr>全面改修校検査⑤!Print_Area</vt:lpstr>
      <vt:lpstr>全面改修校検査①!照度</vt:lpstr>
      <vt:lpstr>全面改修校検査②!照度</vt:lpstr>
      <vt:lpstr>全面改修校検査③!照度</vt:lpstr>
      <vt:lpstr>全面改修校検査④!照度</vt:lpstr>
      <vt:lpstr>全面改修校検査⑤!照度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hirohisa</dc:creator>
  <cp:lastModifiedBy>Windows User</cp:lastModifiedBy>
  <cp:lastPrinted>2025-08-09T09:54:47Z</cp:lastPrinted>
  <dcterms:created xsi:type="dcterms:W3CDTF">1997-01-08T22:48:59Z</dcterms:created>
  <dcterms:modified xsi:type="dcterms:W3CDTF">2025-08-21T02:45:11Z</dcterms:modified>
</cp:coreProperties>
</file>