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報告書\"/>
    </mc:Choice>
  </mc:AlternateContent>
  <xr:revisionPtr revIDLastSave="0" documentId="13_ncr:1_{C74AF5D2-3834-47C5-8ABC-F8BC65677173}" xr6:coauthVersionLast="47" xr6:coauthVersionMax="47" xr10:uidLastSave="{00000000-0000-0000-0000-000000000000}"/>
  <bookViews>
    <workbookView xWindow="-110" yWindow="-110" windowWidth="19420" windowHeight="10300" tabRatio="761" xr2:uid="{00000000-000D-0000-FFFF-FFFF00000000}"/>
  </bookViews>
  <sheets>
    <sheet name="ダニ検査" sheetId="61" r:id="rId1"/>
    <sheet name="地区長用" sheetId="62" r:id="rId2"/>
  </sheets>
  <definedNames>
    <definedName name="_xlnm.Print_Area" localSheetId="0">ダニ検査!$A$1:$AL$37</definedName>
    <definedName name="照度">#REF!,#REF!,#REF!,#REF!,#REF!,#REF!,#REF!</definedName>
  </definedNames>
  <calcPr calcId="191029"/>
</workbook>
</file>

<file path=xl/calcChain.xml><?xml version="1.0" encoding="utf-8"?>
<calcChain xmlns="http://schemas.openxmlformats.org/spreadsheetml/2006/main">
  <c r="AX7" i="61" l="1"/>
  <c r="AX9" i="61" s="1"/>
  <c r="G9" i="61" l="1"/>
  <c r="Q6" i="62"/>
  <c r="H6" i="62"/>
  <c r="G6" i="62"/>
  <c r="E6" i="62"/>
  <c r="D6" i="62"/>
  <c r="C6" i="62"/>
  <c r="BA25" i="61"/>
  <c r="AZ25" i="61"/>
  <c r="BD28" i="61"/>
  <c r="BC28" i="61"/>
  <c r="BB28" i="61"/>
  <c r="BB23" i="61"/>
  <c r="BA23" i="61"/>
  <c r="BB22" i="61"/>
  <c r="BA22" i="61"/>
  <c r="B6" i="62"/>
  <c r="AW9" i="61"/>
  <c r="A6" i="62" s="1"/>
  <c r="BA31" i="61"/>
  <c r="AZ31" i="61"/>
  <c r="AY31" i="61" s="1"/>
  <c r="AX31" i="61" s="1"/>
  <c r="AW31" i="61"/>
  <c r="AX30" i="61"/>
  <c r="AW28" i="61" s="1"/>
  <c r="BA28" i="61"/>
  <c r="AZ28" i="61"/>
  <c r="AY28" i="61" s="1"/>
  <c r="AX28" i="61" s="1"/>
  <c r="AZ27" i="61"/>
  <c r="AY27" i="61"/>
  <c r="AX27" i="61"/>
  <c r="AW27" i="61"/>
  <c r="AY25" i="61"/>
  <c r="AY24" i="61"/>
  <c r="AX24" i="61" s="1"/>
  <c r="AW24" i="61"/>
  <c r="N6" i="62" s="1"/>
  <c r="AZ23" i="61"/>
  <c r="AY23" i="61"/>
  <c r="AX23" i="61"/>
  <c r="AW23" i="61"/>
  <c r="M6" i="62" s="1"/>
  <c r="AZ22" i="61"/>
  <c r="AY22" i="61"/>
  <c r="AX22" i="61" s="1"/>
  <c r="AW22" i="61"/>
  <c r="L6" i="62" s="1"/>
  <c r="BA21" i="61"/>
  <c r="AZ21" i="61"/>
  <c r="AY21" i="61" s="1"/>
  <c r="AX21" i="61"/>
  <c r="AW21" i="61" s="1"/>
  <c r="AW18" i="61"/>
  <c r="K6" i="62" s="1"/>
  <c r="AW17" i="61"/>
  <c r="J6" i="62"/>
  <c r="BA16" i="61"/>
  <c r="AZ16" i="61"/>
  <c r="AY16" i="61" s="1"/>
  <c r="AX16" i="61" s="1"/>
  <c r="AW16" i="61" s="1"/>
  <c r="I6" i="62" s="1"/>
  <c r="AX15" i="61"/>
  <c r="AW15" i="61"/>
  <c r="AZ12" i="61"/>
  <c r="AZ11" i="61"/>
  <c r="AY12" i="61"/>
  <c r="AX12" i="61"/>
  <c r="AX10" i="61"/>
  <c r="AW10" i="61"/>
  <c r="AY9" i="61"/>
  <c r="M18" i="61"/>
  <c r="AX25" i="61"/>
  <c r="AW25" i="61" s="1"/>
  <c r="O6" i="62" s="1"/>
  <c r="AY11" i="61"/>
  <c r="AX11" i="61"/>
  <c r="AW11" i="61" s="1"/>
  <c r="F6" i="62" s="1"/>
  <c r="AW32" i="61" l="1"/>
  <c r="P6" i="6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sachiko hayashi</author>
    <author>kawayaku03</author>
  </authors>
  <commentList>
    <comment ref="J1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温度(学校環境衛生基準):17℃以上、28℃以下であることが望ましい。</t>
        </r>
      </text>
    </comment>
    <comment ref="Z1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湿度(学校環境衛生基準):30％以上、80％以下であることが望ましい。</t>
        </r>
      </text>
    </comment>
    <comment ref="B34" authorId="1" shapeId="0" xr:uid="{00000000-0006-0000-0000-000003000000}">
      <text>
        <r>
          <rPr>
            <i/>
            <sz val="14"/>
            <color indexed="81"/>
            <rFont val="ＭＳ Ｐゴシック"/>
            <family val="3"/>
            <charset val="128"/>
          </rPr>
          <t>【ダニ対策の実践より】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ダニ対策（畳、絨毯、布団等）：</t>
        </r>
        <r>
          <rPr>
            <b/>
            <sz val="12"/>
            <color indexed="81"/>
            <rFont val="ＭＳ Ｐゴシック"/>
            <family val="3"/>
            <charset val="128"/>
          </rPr>
          <t>掃除機</t>
        </r>
        <r>
          <rPr>
            <sz val="12"/>
            <color indexed="81"/>
            <rFont val="ＭＳ Ｐゴシック"/>
            <family val="3"/>
            <charset val="128"/>
          </rPr>
          <t>を１m</t>
        </r>
        <r>
          <rPr>
            <vertAlign val="superscript"/>
            <sz val="12"/>
            <color indexed="81"/>
            <rFont val="ＭＳ Ｐゴシック"/>
            <family val="3"/>
            <charset val="128"/>
          </rPr>
          <t>２</t>
        </r>
        <r>
          <rPr>
            <sz val="12"/>
            <color indexed="81"/>
            <rFont val="ＭＳ Ｐゴシック"/>
            <family val="3"/>
            <charset val="128"/>
          </rPr>
          <t>について20秒かけ、丁寧にかけること。なお、布団等の天日干しは、ある程度、湿気を抑えることはできますが、ダニを死滅させるまでの効果はありません。</t>
        </r>
      </text>
    </comment>
  </commentList>
</comments>
</file>

<file path=xl/sharedStrings.xml><?xml version="1.0" encoding="utf-8"?>
<sst xmlns="http://schemas.openxmlformats.org/spreadsheetml/2006/main" count="147" uniqueCount="104">
  <si>
    <t>年</t>
    <rPh sb="0" eb="1">
      <t>ネン</t>
    </rPh>
    <phoneticPr fontId="1"/>
  </si>
  <si>
    <t>月</t>
    <rPh sb="0" eb="1">
      <t>ツキ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</si>
  <si>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</si>
  <si>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</si>
  <si>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 xml:space="preserve"> 天候：</t>
    <rPh sb="1" eb="3">
      <t>テンコウ</t>
    </rPh>
    <phoneticPr fontId="1"/>
  </si>
  <si>
    <t>川崎市立</t>
    <rPh sb="0" eb="2">
      <t>カワサキ</t>
    </rPh>
    <rPh sb="2" eb="3">
      <t>シ</t>
    </rPh>
    <rPh sb="3" eb="4">
      <t>リツ</t>
    </rPh>
    <phoneticPr fontId="1"/>
  </si>
  <si>
    <t>学校長様</t>
    <rPh sb="0" eb="3">
      <t>ガッコウチョウ</t>
    </rPh>
    <rPh sb="3" eb="4">
      <t>サマ</t>
    </rPh>
    <phoneticPr fontId="1"/>
  </si>
  <si>
    <t>川崎市薬剤師会</t>
    <rPh sb="0" eb="3">
      <t>カワサキシ</t>
    </rPh>
    <rPh sb="3" eb="6">
      <t>ヤクザイシ</t>
    </rPh>
    <rPh sb="6" eb="7">
      <t>カイ</t>
    </rPh>
    <phoneticPr fontId="1"/>
  </si>
  <si>
    <t>学校薬剤師</t>
    <rPh sb="0" eb="2">
      <t>ガッコウ</t>
    </rPh>
    <rPh sb="2" eb="5">
      <t>ヤクザイシ</t>
    </rPh>
    <phoneticPr fontId="1"/>
  </si>
  <si>
    <t>日</t>
    <rPh sb="0" eb="1">
      <t>ヒ</t>
    </rPh>
    <phoneticPr fontId="1"/>
  </si>
  <si>
    <t>棟</t>
    <rPh sb="0" eb="1">
      <t>トウ</t>
    </rPh>
    <phoneticPr fontId="1"/>
  </si>
  <si>
    <t>階</t>
    <rPh sb="0" eb="1">
      <t>カイ</t>
    </rPh>
    <phoneticPr fontId="1"/>
  </si>
  <si>
    <t>その他</t>
    <rPh sb="2" eb="3">
      <t>タ</t>
    </rPh>
    <phoneticPr fontId="1"/>
  </si>
  <si>
    <t>教室名：</t>
    <rPh sb="0" eb="2">
      <t>キョウシツ</t>
    </rPh>
    <rPh sb="2" eb="3">
      <t>メイ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</si>
  <si>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</si>
  <si>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</si>
  <si>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（</t>
    <phoneticPr fontId="1"/>
  </si>
  <si>
    <t>）</t>
    <phoneticPr fontId="1"/>
  </si>
  <si>
    <t>℃</t>
    <phoneticPr fontId="1"/>
  </si>
  <si>
    <t>検査年月日：</t>
    <rPh sb="0" eb="2">
      <t>ケンサ</t>
    </rPh>
    <rPh sb="2" eb="3">
      <t>トシ</t>
    </rPh>
    <rPh sb="3" eb="4">
      <t>ツキ</t>
    </rPh>
    <rPh sb="4" eb="5">
      <t>ヒ</t>
    </rPh>
    <phoneticPr fontId="1"/>
  </si>
  <si>
    <t>検査時刻：</t>
    <rPh sb="0" eb="2">
      <t>ケンサ</t>
    </rPh>
    <phoneticPr fontId="1"/>
  </si>
  <si>
    <t>検体採取場所</t>
    <rPh sb="0" eb="2">
      <t>ケンタイ</t>
    </rPh>
    <rPh sb="2" eb="4">
      <t>サイシュ</t>
    </rPh>
    <rPh sb="4" eb="6">
      <t>バショ</t>
    </rPh>
    <phoneticPr fontId="1"/>
  </si>
  <si>
    <t>保健室</t>
    <rPh sb="0" eb="3">
      <t>ホケンシツ</t>
    </rPh>
    <phoneticPr fontId="1"/>
  </si>
  <si>
    <t>畳</t>
    <rPh sb="0" eb="1">
      <t>タタミ</t>
    </rPh>
    <phoneticPr fontId="1"/>
  </si>
  <si>
    <t>屋外</t>
    <rPh sb="0" eb="2">
      <t>オクガイ</t>
    </rPh>
    <phoneticPr fontId="1"/>
  </si>
  <si>
    <t>気温：</t>
    <rPh sb="0" eb="2">
      <t>キオン</t>
    </rPh>
    <phoneticPr fontId="1"/>
  </si>
  <si>
    <t>室温：</t>
    <rPh sb="0" eb="2">
      <t>シツオン</t>
    </rPh>
    <phoneticPr fontId="1"/>
  </si>
  <si>
    <t>湿度：</t>
    <rPh sb="0" eb="2">
      <t>シツド</t>
    </rPh>
    <phoneticPr fontId="1"/>
  </si>
  <si>
    <t>室内湿度：</t>
    <rPh sb="0" eb="2">
      <t>シツナイ</t>
    </rPh>
    <rPh sb="2" eb="4">
      <t>シツド</t>
    </rPh>
    <phoneticPr fontId="1"/>
  </si>
  <si>
    <t>検体種別</t>
    <rPh sb="0" eb="2">
      <t>ケンタイ</t>
    </rPh>
    <rPh sb="2" eb="4">
      <t>シュベツ</t>
    </rPh>
    <phoneticPr fontId="1"/>
  </si>
  <si>
    <t>基準：100匹/㎡以下またはこれと同等のアレルゲン量以下であること</t>
    <rPh sb="0" eb="2">
      <t>キジュン</t>
    </rPh>
    <rPh sb="6" eb="7">
      <t>ヒキ</t>
    </rPh>
    <rPh sb="9" eb="11">
      <t>イカ</t>
    </rPh>
    <rPh sb="17" eb="19">
      <t>ドウトウ</t>
    </rPh>
    <rPh sb="25" eb="26">
      <t>リョウ</t>
    </rPh>
    <rPh sb="26" eb="28">
      <t>イカ</t>
    </rPh>
    <phoneticPr fontId="1"/>
  </si>
  <si>
    <t>布団等の手入れ方法</t>
    <rPh sb="0" eb="2">
      <t>フトン</t>
    </rPh>
    <rPh sb="2" eb="3">
      <t>トウ</t>
    </rPh>
    <rPh sb="4" eb="6">
      <t>テイ</t>
    </rPh>
    <rPh sb="7" eb="9">
      <t>ホウホウ</t>
    </rPh>
    <phoneticPr fontId="1"/>
  </si>
  <si>
    <t>敷布団</t>
    <rPh sb="0" eb="3">
      <t>シキブトン</t>
    </rPh>
    <phoneticPr fontId="1"/>
  </si>
  <si>
    <t>不明</t>
    <rPh sb="0" eb="2">
      <t>フメイ</t>
    </rPh>
    <phoneticPr fontId="1"/>
  </si>
  <si>
    <t>随時</t>
    <rPh sb="0" eb="2">
      <t>ズイジ</t>
    </rPh>
    <phoneticPr fontId="1"/>
  </si>
  <si>
    <t>日おき</t>
    <rPh sb="0" eb="1">
      <t>ニチ</t>
    </rPh>
    <phoneticPr fontId="1"/>
  </si>
  <si>
    <t>実施した</t>
    <rPh sb="0" eb="2">
      <t>ジッシ</t>
    </rPh>
    <phoneticPr fontId="1"/>
  </si>
  <si>
    <t>年頃</t>
    <rPh sb="0" eb="1">
      <t>ネン</t>
    </rPh>
    <rPh sb="1" eb="2">
      <t>コロ</t>
    </rPh>
    <phoneticPr fontId="1"/>
  </si>
  <si>
    <t>実施したことはない</t>
    <rPh sb="0" eb="2">
      <t>ジッシ</t>
    </rPh>
    <phoneticPr fontId="1"/>
  </si>
  <si>
    <t>清掃方法：</t>
    <rPh sb="0" eb="2">
      <t>セイソウ</t>
    </rPh>
    <rPh sb="2" eb="4">
      <t>ホウホウ</t>
    </rPh>
    <phoneticPr fontId="1"/>
  </si>
  <si>
    <t>掃除機の使用</t>
    <rPh sb="0" eb="3">
      <t>ソウジキ</t>
    </rPh>
    <rPh sb="4" eb="6">
      <t>シヨウ</t>
    </rPh>
    <phoneticPr fontId="1"/>
  </si>
  <si>
    <t>掃除機及びカーペット用洗剤の使用</t>
    <rPh sb="0" eb="3">
      <t>ソウジキ</t>
    </rPh>
    <rPh sb="3" eb="4">
      <t>オヨ</t>
    </rPh>
    <rPh sb="10" eb="11">
      <t>ヨウ</t>
    </rPh>
    <rPh sb="11" eb="13">
      <t>センザイ</t>
    </rPh>
    <rPh sb="14" eb="16">
      <t>シヨウ</t>
    </rPh>
    <phoneticPr fontId="1"/>
  </si>
  <si>
    <t>実施したことがない</t>
    <rPh sb="0" eb="2">
      <t>ジッシ</t>
    </rPh>
    <phoneticPr fontId="1"/>
  </si>
  <si>
    <t>ｶｰﾍﾟｯﾄの部屋</t>
    <rPh sb="7" eb="9">
      <t>ヘヤ</t>
    </rPh>
    <phoneticPr fontId="1"/>
  </si>
  <si>
    <t>（</t>
    <phoneticPr fontId="1"/>
  </si>
  <si>
    <t>）</t>
    <phoneticPr fontId="1"/>
  </si>
  <si>
    <t>日</t>
    <phoneticPr fontId="1"/>
  </si>
  <si>
    <t>％</t>
    <phoneticPr fontId="1"/>
  </si>
  <si>
    <t>）</t>
    <phoneticPr fontId="1"/>
  </si>
  <si>
    <t>）</t>
    <phoneticPr fontId="1"/>
  </si>
  <si>
    <t>℃</t>
    <phoneticPr fontId="1"/>
  </si>
  <si>
    <t>布団等の種類</t>
    <rPh sb="0" eb="2">
      <t>フトン</t>
    </rPh>
    <rPh sb="2" eb="3">
      <t>トウ</t>
    </rPh>
    <rPh sb="4" eb="6">
      <t>シュルイ</t>
    </rPh>
    <phoneticPr fontId="1"/>
  </si>
  <si>
    <t>カーペット等の種類</t>
    <rPh sb="5" eb="6">
      <t>トウ</t>
    </rPh>
    <rPh sb="7" eb="9">
      <t>シュルイ</t>
    </rPh>
    <phoneticPr fontId="1"/>
  </si>
  <si>
    <t>カーペット</t>
    <phoneticPr fontId="1"/>
  </si>
  <si>
    <t>（</t>
    <phoneticPr fontId="1"/>
  </si>
  <si>
    <t>カバーの洗濯</t>
    <rPh sb="4" eb="6">
      <t>センタク</t>
    </rPh>
    <phoneticPr fontId="1"/>
  </si>
  <si>
    <t>布団干し</t>
    <rPh sb="0" eb="2">
      <t>フトン</t>
    </rPh>
    <rPh sb="2" eb="3">
      <t>ホ</t>
    </rPh>
    <phoneticPr fontId="1"/>
  </si>
  <si>
    <t>布団乾燥機</t>
    <rPh sb="0" eb="2">
      <t>フトン</t>
    </rPh>
    <rPh sb="2" eb="5">
      <t>カンソウキ</t>
    </rPh>
    <phoneticPr fontId="1"/>
  </si>
  <si>
    <t>布団の丸洗い</t>
    <rPh sb="0" eb="2">
      <t>フトン</t>
    </rPh>
    <rPh sb="3" eb="5">
      <t>マルアラ</t>
    </rPh>
    <phoneticPr fontId="1"/>
  </si>
  <si>
    <t>①保健室の敷布団</t>
    <rPh sb="1" eb="4">
      <t>ホケンシツ</t>
    </rPh>
    <rPh sb="5" eb="8">
      <t>シキブトン</t>
    </rPh>
    <phoneticPr fontId="1"/>
  </si>
  <si>
    <t>②カーペット</t>
    <phoneticPr fontId="1"/>
  </si>
  <si>
    <t>③畳</t>
    <rPh sb="1" eb="2">
      <t>タタミ</t>
    </rPh>
    <phoneticPr fontId="1"/>
  </si>
  <si>
    <t>④その他　　　　　　　　　　　　　　</t>
    <rPh sb="3" eb="4">
      <t>タ</t>
    </rPh>
    <phoneticPr fontId="1"/>
  </si>
  <si>
    <t>（検体種別で①を選択した場合）</t>
    <rPh sb="1" eb="3">
      <t>ケンタイ</t>
    </rPh>
    <rPh sb="3" eb="5">
      <t>シュベツ</t>
    </rPh>
    <rPh sb="8" eb="10">
      <t>センタク</t>
    </rPh>
    <rPh sb="12" eb="14">
      <t>バアイ</t>
    </rPh>
    <phoneticPr fontId="1"/>
  </si>
  <si>
    <t>（検体種別で②・③・④を選択した場合）</t>
    <rPh sb="1" eb="3">
      <t>ケンタイ</t>
    </rPh>
    <rPh sb="3" eb="5">
      <t>シュベツ</t>
    </rPh>
    <rPh sb="12" eb="14">
      <t>センタク</t>
    </rPh>
    <rPh sb="16" eb="18">
      <t>バアイ</t>
    </rPh>
    <phoneticPr fontId="1"/>
  </si>
  <si>
    <t>清掃について　　（カーペット・畳・　その他）　</t>
    <rPh sb="0" eb="2">
      <t>セイソウ</t>
    </rPh>
    <phoneticPr fontId="1"/>
  </si>
  <si>
    <t>畳の部屋</t>
    <rPh sb="0" eb="1">
      <t>タタミ</t>
    </rPh>
    <rPh sb="2" eb="4">
      <t>ヘヤ</t>
    </rPh>
    <phoneticPr fontId="1"/>
  </si>
  <si>
    <t>【所　見・指　導　等】　</t>
    <phoneticPr fontId="1"/>
  </si>
  <si>
    <t>✔</t>
    <phoneticPr fontId="1"/>
  </si>
  <si>
    <t>不定期</t>
    <rPh sb="0" eb="3">
      <t>フテイキ</t>
    </rPh>
    <phoneticPr fontId="1"/>
  </si>
  <si>
    <t>(西暦)</t>
    <rPh sb="1" eb="3">
      <t>セイレキ</t>
    </rPh>
    <phoneticPr fontId="1"/>
  </si>
  <si>
    <t>　ダニ・ダニアレルゲン 検査報告書</t>
    <phoneticPr fontId="1"/>
  </si>
  <si>
    <t>ダニスキャン判定</t>
    <rPh sb="6" eb="8">
      <t>ハンテイ</t>
    </rPh>
    <phoneticPr fontId="1"/>
  </si>
  <si>
    <t>直近では</t>
    <rPh sb="0" eb="2">
      <t>チョッキン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</si>
  <si>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</si>
  <si>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</si>
  <si>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</si>
  <si>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</si>
  <si>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（ダニスキャンの判定結果が1、2、3 は「適」、4 は「不適」）</t>
    <rPh sb="8" eb="10">
      <t>ハンテイ</t>
    </rPh>
    <rPh sb="10" eb="12">
      <t>ケッカ</t>
    </rPh>
    <rPh sb="21" eb="22">
      <t>テキ</t>
    </rPh>
    <rPh sb="28" eb="30">
      <t>フテキ</t>
    </rPh>
    <phoneticPr fontId="1"/>
  </si>
  <si>
    <t>検査
月日</t>
    <rPh sb="0" eb="2">
      <t>ケンサ</t>
    </rPh>
    <rPh sb="3" eb="5">
      <t>ガッピ</t>
    </rPh>
    <phoneticPr fontId="1"/>
  </si>
  <si>
    <t>時　刻</t>
  </si>
  <si>
    <t>天候</t>
    <rPh sb="0" eb="2">
      <t>テンコウ</t>
    </rPh>
    <phoneticPr fontId="1"/>
  </si>
  <si>
    <t xml:space="preserve">   　室　外</t>
    <rPh sb="6" eb="7">
      <t>ガイ</t>
    </rPh>
    <phoneticPr fontId="1"/>
  </si>
  <si>
    <t>採取場所</t>
    <rPh sb="0" eb="2">
      <t>サイシュ</t>
    </rPh>
    <rPh sb="2" eb="4">
      <t>バショ</t>
    </rPh>
    <phoneticPr fontId="1"/>
  </si>
  <si>
    <t>　　　室　内</t>
    <rPh sb="5" eb="6">
      <t>ナイ</t>
    </rPh>
    <phoneticPr fontId="1"/>
  </si>
  <si>
    <t>ダニスキャン　　判定結果</t>
    <rPh sb="8" eb="10">
      <t>ハンテイ</t>
    </rPh>
    <rPh sb="10" eb="12">
      <t>ケッカ</t>
    </rPh>
    <phoneticPr fontId="1"/>
  </si>
  <si>
    <t>判定結果</t>
    <rPh sb="0" eb="2">
      <t>ハンテイ</t>
    </rPh>
    <rPh sb="2" eb="4">
      <t>ケッカ</t>
    </rPh>
    <phoneticPr fontId="1"/>
  </si>
  <si>
    <t>布団等の干し</t>
    <rPh sb="0" eb="2">
      <t>フトン</t>
    </rPh>
    <rPh sb="2" eb="3">
      <t>トウ</t>
    </rPh>
    <rPh sb="4" eb="5">
      <t>ホ</t>
    </rPh>
    <phoneticPr fontId="1"/>
  </si>
  <si>
    <t>布団の丸洗い（実施）</t>
    <rPh sb="0" eb="2">
      <t>フトン</t>
    </rPh>
    <rPh sb="3" eb="5">
      <t>マルアラ</t>
    </rPh>
    <rPh sb="7" eb="9">
      <t>ジッシ</t>
    </rPh>
    <phoneticPr fontId="1"/>
  </si>
  <si>
    <t>カーペットや畳部分等の清掃</t>
    <rPh sb="6" eb="7">
      <t>タタミ</t>
    </rPh>
    <rPh sb="7" eb="9">
      <t>ブブン</t>
    </rPh>
    <rPh sb="9" eb="10">
      <t>トウ</t>
    </rPh>
    <rPh sb="11" eb="13">
      <t>セイソウ</t>
    </rPh>
    <phoneticPr fontId="1"/>
  </si>
  <si>
    <t>所見・指導等</t>
    <rPh sb="0" eb="2">
      <t>ショケン</t>
    </rPh>
    <rPh sb="3" eb="5">
      <t>シドウ</t>
    </rPh>
    <rPh sb="5" eb="6">
      <t>トウ</t>
    </rPh>
    <phoneticPr fontId="1"/>
  </si>
  <si>
    <t>温　度</t>
  </si>
  <si>
    <t>湿　度</t>
  </si>
  <si>
    <t>　　℃</t>
  </si>
  <si>
    <t>　　％</t>
  </si>
  <si>
    <t>/</t>
    <phoneticPr fontId="1"/>
  </si>
  <si>
    <t>:</t>
    <phoneticPr fontId="1"/>
  </si>
  <si>
    <t>川崎市薬剤師会　学校薬剤師執務記録</t>
    <phoneticPr fontId="1"/>
  </si>
  <si>
    <t>晴</t>
    <rPh sb="0" eb="1">
      <t>ハレ</t>
    </rPh>
    <phoneticPr fontId="1"/>
  </si>
  <si>
    <t>曇</t>
    <rPh sb="0" eb="1">
      <t>クモリ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</si>
  <si>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</si>
  <si>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</si>
  <si>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ベッドパッド</t>
    <phoneticPr fontId="1"/>
  </si>
  <si>
    <t>簡易ベッド</t>
    <rPh sb="0" eb="2">
      <t>カンイ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</si>
</sst>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26"/>
      <name val="ＭＳ 明朝"/>
      <family val="1"/>
      <charset val="128"/>
    </font>
    <font>
      <sz val="2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vertAlign val="superscript"/>
      <sz val="12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i/>
      <sz val="14"/>
      <color indexed="8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2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3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" xfId="0" applyFont="1" applyBorder="1"/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 shrinkToFit="1"/>
    </xf>
    <xf numFmtId="0" fontId="4" fillId="0" borderId="2" xfId="0" applyFont="1" applyBorder="1" applyAlignment="1">
      <alignment vertical="center"/>
    </xf>
    <xf numFmtId="49" fontId="10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22" fillId="0" borderId="0" xfId="0" applyFont="1" applyProtection="1">
      <protection locked="0"/>
    </xf>
    <xf numFmtId="0" fontId="21" fillId="0" borderId="17" xfId="0" applyFont="1" applyBorder="1" applyAlignment="1">
      <alignment horizontal="center"/>
    </xf>
    <xf numFmtId="49" fontId="21" fillId="0" borderId="17" xfId="0" applyNumberFormat="1" applyFont="1" applyBorder="1" applyAlignment="1">
      <alignment horizontal="center"/>
    </xf>
    <xf numFmtId="0" fontId="21" fillId="0" borderId="18" xfId="0" applyFont="1" applyBorder="1" applyAlignment="1">
      <alignment horizontal="right"/>
    </xf>
    <xf numFmtId="0" fontId="21" fillId="0" borderId="19" xfId="0" applyFont="1" applyBorder="1" applyAlignment="1">
      <alignment horizontal="right"/>
    </xf>
    <xf numFmtId="49" fontId="21" fillId="0" borderId="19" xfId="0" applyNumberFormat="1" applyFont="1" applyBorder="1" applyAlignment="1">
      <alignment horizontal="right"/>
    </xf>
    <xf numFmtId="176" fontId="21" fillId="0" borderId="20" xfId="0" applyNumberFormat="1" applyFont="1" applyBorder="1" applyAlignment="1">
      <alignment horizontal="center" vertical="center"/>
    </xf>
    <xf numFmtId="0" fontId="4" fillId="0" borderId="0" xfId="1" applyFont="1"/>
    <xf numFmtId="0" fontId="21" fillId="0" borderId="2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/>
    </xf>
    <xf numFmtId="0" fontId="4" fillId="0" borderId="61" xfId="0" applyFont="1" applyBorder="1" applyAlignment="1">
      <alignment vertical="center"/>
    </xf>
    <xf numFmtId="0" fontId="4" fillId="0" borderId="61" xfId="0" applyFont="1" applyBorder="1"/>
    <xf numFmtId="0" fontId="4" fillId="0" borderId="62" xfId="0" applyFont="1" applyBorder="1"/>
    <xf numFmtId="0" fontId="4" fillId="0" borderId="61" xfId="0" applyFont="1" applyBorder="1" applyAlignment="1">
      <alignment horizontal="center" vertical="center" shrinkToFit="1"/>
    </xf>
    <xf numFmtId="0" fontId="4" fillId="0" borderId="61" xfId="0" applyFont="1" applyBorder="1" applyAlignment="1">
      <alignment vertical="center" shrinkToFit="1"/>
    </xf>
    <xf numFmtId="0" fontId="4" fillId="0" borderId="61" xfId="0" applyFont="1" applyBorder="1" applyAlignment="1">
      <alignment vertical="top" shrinkToFit="1"/>
    </xf>
    <xf numFmtId="0" fontId="4" fillId="0" borderId="61" xfId="0" applyFont="1" applyBorder="1" applyAlignment="1">
      <alignment horizontal="left" vertical="center" shrinkToFit="1"/>
    </xf>
    <xf numFmtId="0" fontId="4" fillId="0" borderId="61" xfId="0" applyFont="1" applyBorder="1" applyAlignment="1">
      <alignment horizontal="right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71" xfId="0" applyFont="1" applyBorder="1" applyAlignment="1">
      <alignment vertical="center"/>
    </xf>
    <xf numFmtId="0" fontId="4" fillId="0" borderId="71" xfId="0" applyFont="1" applyBorder="1" applyAlignment="1">
      <alignment horizontal="center" vertical="center"/>
    </xf>
    <xf numFmtId="0" fontId="4" fillId="0" borderId="65" xfId="0" applyFont="1" applyBorder="1" applyAlignment="1">
      <alignment vertical="center" shrinkToFit="1"/>
    </xf>
    <xf numFmtId="0" fontId="4" fillId="0" borderId="65" xfId="0" applyFont="1" applyBorder="1" applyAlignment="1">
      <alignment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2" borderId="0" xfId="1" applyFont="1" applyFill="1"/>
    <xf numFmtId="176" fontId="4" fillId="2" borderId="0" xfId="1" applyNumberFormat="1" applyFont="1" applyFill="1"/>
    <xf numFmtId="0" fontId="7" fillId="0" borderId="0" xfId="0" applyFont="1" applyAlignment="1">
      <alignment vertical="center"/>
    </xf>
    <xf numFmtId="0" fontId="4" fillId="0" borderId="11" xfId="0" applyFont="1" applyBorder="1"/>
    <xf numFmtId="0" fontId="4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1" xfId="0" applyFont="1" applyBorder="1" applyAlignment="1" applyProtection="1">
      <alignment horizontal="center" vertical="center" shrinkToFit="1"/>
      <protection locked="0"/>
    </xf>
    <xf numFmtId="0" fontId="7" fillId="0" borderId="73" xfId="0" applyFont="1" applyBorder="1" applyAlignment="1" applyProtection="1">
      <alignment horizontal="center" vertical="center"/>
      <protection locked="0"/>
    </xf>
    <xf numFmtId="0" fontId="7" fillId="0" borderId="7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5" xfId="0" applyFont="1" applyBorder="1" applyAlignment="1">
      <alignment horizontal="left" vertical="center" shrinkToFit="1"/>
    </xf>
    <xf numFmtId="0" fontId="4" fillId="0" borderId="76" xfId="0" applyFont="1" applyBorder="1" applyAlignment="1">
      <alignment horizontal="left" vertical="center" shrinkToFit="1"/>
    </xf>
    <xf numFmtId="0" fontId="4" fillId="0" borderId="64" xfId="0" applyFont="1" applyBorder="1" applyAlignment="1">
      <alignment horizontal="left" vertical="center" shrinkToFit="1"/>
    </xf>
    <xf numFmtId="0" fontId="4" fillId="0" borderId="65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 shrinkToFit="1"/>
      <protection locked="0"/>
    </xf>
    <xf numFmtId="0" fontId="18" fillId="0" borderId="30" xfId="0" applyFont="1" applyBorder="1" applyAlignment="1" applyProtection="1">
      <alignment horizontal="center" vertical="center" shrinkToFit="1"/>
      <protection locked="0"/>
    </xf>
    <xf numFmtId="0" fontId="18" fillId="0" borderId="31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top"/>
    </xf>
    <xf numFmtId="176" fontId="17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0" borderId="56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shrinkToFit="1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7" fillId="0" borderId="36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shrinkToFit="1"/>
    </xf>
    <xf numFmtId="0" fontId="4" fillId="0" borderId="0" xfId="0" applyFont="1" applyAlignment="1">
      <alignment horizontal="left"/>
    </xf>
    <xf numFmtId="0" fontId="4" fillId="0" borderId="37" xfId="0" applyFont="1" applyBorder="1" applyAlignment="1">
      <alignment horizontal="distributed" vertical="center" shrinkToFit="1"/>
    </xf>
    <xf numFmtId="0" fontId="4" fillId="0" borderId="38" xfId="0" applyFont="1" applyBorder="1" applyAlignment="1">
      <alignment horizontal="distributed" vertical="center" shrinkToFit="1"/>
    </xf>
    <xf numFmtId="0" fontId="1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center" shrinkToFit="1"/>
    </xf>
    <xf numFmtId="0" fontId="17" fillId="0" borderId="0" xfId="0" applyFont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distributed" vertical="center" shrinkToFit="1"/>
    </xf>
    <xf numFmtId="0" fontId="4" fillId="0" borderId="28" xfId="0" applyFont="1" applyBorder="1" applyAlignment="1">
      <alignment horizontal="distributed" vertical="center" shrinkToFit="1"/>
    </xf>
    <xf numFmtId="0" fontId="4" fillId="0" borderId="34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9" fillId="0" borderId="5" xfId="0" applyFont="1" applyBorder="1" applyAlignment="1" applyProtection="1">
      <alignment vertical="center" shrinkToFit="1"/>
      <protection locked="0"/>
    </xf>
    <xf numFmtId="0" fontId="4" fillId="0" borderId="35" xfId="0" applyFont="1" applyBorder="1" applyAlignment="1">
      <alignment horizontal="distributed" vertical="center" shrinkToFit="1"/>
    </xf>
    <xf numFmtId="176" fontId="17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25" xfId="0" applyFont="1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shrinkToFit="1"/>
      <protection locked="0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25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7" fillId="0" borderId="0" xfId="0" applyFont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/>
    <xf numFmtId="0" fontId="4" fillId="0" borderId="12" xfId="0" applyFont="1" applyBorder="1"/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vertical="center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0" xfId="0" applyFont="1" applyAlignment="1" applyProtection="1">
      <alignment horizontal="justify" vertical="top" wrapText="1"/>
      <protection locked="0"/>
    </xf>
    <xf numFmtId="0" fontId="6" fillId="0" borderId="16" xfId="0" applyFont="1" applyBorder="1" applyAlignment="1" applyProtection="1">
      <alignment horizontal="justify" vertical="top" wrapText="1"/>
      <protection locked="0"/>
    </xf>
    <xf numFmtId="0" fontId="6" fillId="0" borderId="40" xfId="0" applyFont="1" applyBorder="1" applyAlignment="1" applyProtection="1">
      <alignment horizontal="justify" vertical="top" wrapText="1"/>
      <protection locked="0"/>
    </xf>
    <xf numFmtId="0" fontId="6" fillId="0" borderId="41" xfId="0" applyFont="1" applyBorder="1" applyAlignment="1" applyProtection="1">
      <alignment horizontal="justify" vertical="top" wrapText="1"/>
      <protection locked="0"/>
    </xf>
    <xf numFmtId="0" fontId="6" fillId="0" borderId="42" xfId="0" applyFont="1" applyBorder="1" applyAlignment="1" applyProtection="1">
      <alignment horizontal="justify" vertical="top" wrapText="1"/>
      <protection locked="0"/>
    </xf>
    <xf numFmtId="0" fontId="4" fillId="0" borderId="14" xfId="0" applyFont="1" applyBorder="1" applyAlignment="1">
      <alignment horizontal="distributed" vertical="center" shrinkToFit="1"/>
    </xf>
    <xf numFmtId="0" fontId="4" fillId="0" borderId="5" xfId="0" applyFont="1" applyBorder="1" applyAlignment="1">
      <alignment horizontal="distributed" vertical="center" shrinkToFit="1"/>
    </xf>
    <xf numFmtId="0" fontId="4" fillId="0" borderId="6" xfId="0" applyFont="1" applyBorder="1" applyAlignment="1">
      <alignment horizontal="distributed" vertical="center" shrinkToFit="1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7" fillId="0" borderId="37" xfId="0" applyFont="1" applyBorder="1" applyAlignment="1" applyProtection="1">
      <alignment horizontal="center" vertical="center" shrinkToFit="1"/>
      <protection locked="0"/>
    </xf>
    <xf numFmtId="0" fontId="7" fillId="0" borderId="59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left" vertical="center" shrinkToFi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7" fillId="0" borderId="69" xfId="0" applyFont="1" applyBorder="1" applyAlignment="1" applyProtection="1">
      <alignment horizontal="center" vertical="center"/>
      <protection locked="0"/>
    </xf>
    <xf numFmtId="0" fontId="7" fillId="0" borderId="7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 shrinkToFit="1"/>
      <protection locked="0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57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left" vertical="center" shrinkToFit="1"/>
    </xf>
    <xf numFmtId="0" fontId="6" fillId="0" borderId="58" xfId="0" applyFont="1" applyBorder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43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49" fontId="17" fillId="0" borderId="8" xfId="0" applyNumberFormat="1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left" vertical="center"/>
    </xf>
    <xf numFmtId="0" fontId="4" fillId="0" borderId="11" xfId="0" applyFont="1" applyBorder="1" applyAlignment="1">
      <alignment horizontal="distributed" vertical="center" shrinkToFit="1"/>
    </xf>
    <xf numFmtId="0" fontId="4" fillId="0" borderId="0" xfId="0" applyFont="1" applyAlignment="1">
      <alignment horizontal="distributed" vertical="center" shrinkToFit="1"/>
    </xf>
    <xf numFmtId="0" fontId="4" fillId="0" borderId="4" xfId="0" applyFont="1" applyBorder="1" applyAlignment="1">
      <alignment horizontal="distributed" vertical="center" shrinkToFit="1"/>
    </xf>
    <xf numFmtId="0" fontId="4" fillId="3" borderId="35" xfId="0" applyFont="1" applyFill="1" applyBorder="1" applyAlignment="1">
      <alignment horizontal="distributed" vertical="center"/>
    </xf>
    <xf numFmtId="0" fontId="4" fillId="3" borderId="1" xfId="0" applyFont="1" applyFill="1" applyBorder="1" applyAlignment="1">
      <alignment horizontal="distributed" vertical="center"/>
    </xf>
    <xf numFmtId="0" fontId="4" fillId="3" borderId="28" xfId="0" applyFont="1" applyFill="1" applyBorder="1" applyAlignment="1">
      <alignment horizontal="distributed" vertical="center"/>
    </xf>
    <xf numFmtId="0" fontId="9" fillId="0" borderId="3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7" fillId="0" borderId="38" xfId="0" applyFont="1" applyBorder="1" applyAlignment="1" applyProtection="1">
      <alignment horizontal="center" vertical="center" shrinkToFit="1"/>
      <protection locked="0"/>
    </xf>
    <xf numFmtId="49" fontId="21" fillId="0" borderId="44" xfId="0" applyNumberFormat="1" applyFont="1" applyBorder="1" applyAlignment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49" fontId="21" fillId="0" borderId="46" xfId="0" applyNumberFormat="1" applyFont="1" applyBorder="1" applyAlignment="1">
      <alignment horizontal="center" vertical="center"/>
    </xf>
    <xf numFmtId="49" fontId="21" fillId="0" borderId="47" xfId="0" applyNumberFormat="1" applyFont="1" applyBorder="1" applyAlignment="1">
      <alignment horizontal="center" vertical="center"/>
    </xf>
    <xf numFmtId="0" fontId="22" fillId="0" borderId="48" xfId="0" applyFont="1" applyBorder="1" applyAlignment="1" applyProtection="1">
      <alignment vertical="center"/>
      <protection locked="0"/>
    </xf>
    <xf numFmtId="49" fontId="21" fillId="0" borderId="49" xfId="0" applyNumberFormat="1" applyFont="1" applyBorder="1" applyAlignment="1">
      <alignment horizontal="center"/>
    </xf>
    <xf numFmtId="49" fontId="21" fillId="0" borderId="50" xfId="0" applyNumberFormat="1" applyFont="1" applyBorder="1" applyAlignment="1">
      <alignment horizontal="center"/>
    </xf>
    <xf numFmtId="49" fontId="21" fillId="0" borderId="45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45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0" fontId="22" fillId="0" borderId="45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49" fontId="21" fillId="0" borderId="51" xfId="0" applyNumberFormat="1" applyFont="1" applyBorder="1" applyAlignment="1">
      <alignment horizontal="center" vertical="center" wrapText="1"/>
    </xf>
    <xf numFmtId="49" fontId="21" fillId="0" borderId="52" xfId="0" applyNumberFormat="1" applyFont="1" applyBorder="1" applyAlignment="1">
      <alignment horizontal="center" vertical="center" wrapText="1"/>
    </xf>
    <xf numFmtId="49" fontId="21" fillId="0" borderId="53" xfId="0" applyNumberFormat="1" applyFont="1" applyBorder="1" applyAlignment="1">
      <alignment horizontal="center" vertical="center" wrapText="1"/>
    </xf>
    <xf numFmtId="49" fontId="21" fillId="0" borderId="44" xfId="0" applyNumberFormat="1" applyFont="1" applyBorder="1" applyAlignment="1">
      <alignment horizontal="center" vertical="center"/>
    </xf>
    <xf numFmtId="0" fontId="21" fillId="0" borderId="49" xfId="0" applyFont="1" applyBorder="1" applyAlignment="1">
      <alignment horizontal="center"/>
    </xf>
    <xf numFmtId="0" fontId="21" fillId="0" borderId="50" xfId="0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47625</xdr:colOff>
      <xdr:row>22</xdr:row>
      <xdr:rowOff>161925</xdr:rowOff>
    </xdr:from>
    <xdr:to>
      <xdr:col>45</xdr:col>
      <xdr:colOff>76200</xdr:colOff>
      <xdr:row>23</xdr:row>
      <xdr:rowOff>228600</xdr:rowOff>
    </xdr:to>
    <xdr:sp macro="" textlink="">
      <xdr:nvSpPr>
        <xdr:cNvPr id="53945" name="Text Box 6">
          <a:extLst>
            <a:ext uri="{FF2B5EF4-FFF2-40B4-BE49-F238E27FC236}">
              <a16:creationId xmlns:a16="http://schemas.microsoft.com/office/drawing/2014/main" id="{00000000-0008-0000-0000-0000B9D20000}"/>
            </a:ext>
          </a:extLst>
        </xdr:cNvPr>
        <xdr:cNvSpPr txBox="1">
          <a:spLocks noChangeArrowheads="1"/>
        </xdr:cNvSpPr>
      </xdr:nvSpPr>
      <xdr:spPr bwMode="auto">
        <a:xfrm>
          <a:off x="7362825" y="69627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9525</xdr:colOff>
      <xdr:row>22</xdr:row>
      <xdr:rowOff>76200</xdr:rowOff>
    </xdr:from>
    <xdr:to>
      <xdr:col>41</xdr:col>
      <xdr:colOff>133350</xdr:colOff>
      <xdr:row>23</xdr:row>
      <xdr:rowOff>200025</xdr:rowOff>
    </xdr:to>
    <xdr:sp macro="" textlink="">
      <xdr:nvSpPr>
        <xdr:cNvPr id="53946" name="Text Box 8">
          <a:extLst>
            <a:ext uri="{FF2B5EF4-FFF2-40B4-BE49-F238E27FC236}">
              <a16:creationId xmlns:a16="http://schemas.microsoft.com/office/drawing/2014/main" id="{00000000-0008-0000-0000-0000BAD20000}"/>
            </a:ext>
          </a:extLst>
        </xdr:cNvPr>
        <xdr:cNvSpPr txBox="1">
          <a:spLocks noChangeArrowheads="1"/>
        </xdr:cNvSpPr>
      </xdr:nvSpPr>
      <xdr:spPr bwMode="auto">
        <a:xfrm>
          <a:off x="7362825" y="6877050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39</xdr:col>
      <xdr:colOff>171450</xdr:colOff>
      <xdr:row>10</xdr:row>
      <xdr:rowOff>238125</xdr:rowOff>
    </xdr:from>
    <xdr:to>
      <xdr:col>41</xdr:col>
      <xdr:colOff>161925</xdr:colOff>
      <xdr:row>11</xdr:row>
      <xdr:rowOff>295275</xdr:rowOff>
    </xdr:to>
    <xdr:sp macro="" textlink="">
      <xdr:nvSpPr>
        <xdr:cNvPr id="53947" name="Text Box 4">
          <a:extLst>
            <a:ext uri="{FF2B5EF4-FFF2-40B4-BE49-F238E27FC236}">
              <a16:creationId xmlns:a16="http://schemas.microsoft.com/office/drawing/2014/main" id="{00000000-0008-0000-0000-0000BBD20000}"/>
            </a:ext>
          </a:extLst>
        </xdr:cNvPr>
        <xdr:cNvSpPr txBox="1">
          <a:spLocks noChangeArrowheads="1"/>
        </xdr:cNvSpPr>
      </xdr:nvSpPr>
      <xdr:spPr bwMode="auto">
        <a:xfrm>
          <a:off x="7362825" y="311467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42</xdr:col>
      <xdr:colOff>209550</xdr:colOff>
      <xdr:row>11</xdr:row>
      <xdr:rowOff>152400</xdr:rowOff>
    </xdr:from>
    <xdr:to>
      <xdr:col>45</xdr:col>
      <xdr:colOff>19050</xdr:colOff>
      <xdr:row>13</xdr:row>
      <xdr:rowOff>47625</xdr:rowOff>
    </xdr:to>
    <xdr:sp macro="" textlink="">
      <xdr:nvSpPr>
        <xdr:cNvPr id="53948" name="Text Box 2">
          <a:extLst>
            <a:ext uri="{FF2B5EF4-FFF2-40B4-BE49-F238E27FC236}">
              <a16:creationId xmlns:a16="http://schemas.microsoft.com/office/drawing/2014/main" id="{00000000-0008-0000-0000-0000BCD20000}"/>
            </a:ext>
          </a:extLst>
        </xdr:cNvPr>
        <xdr:cNvSpPr txBox="1">
          <a:spLocks noChangeArrowheads="1"/>
        </xdr:cNvSpPr>
      </xdr:nvSpPr>
      <xdr:spPr bwMode="auto">
        <a:xfrm>
          <a:off x="7362825" y="3333750"/>
          <a:ext cx="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50">
          <a:fgClr>
            <a:srgbClr val="000000"/>
          </a:fgClr>
          <a:bgClr>
            <a:srgbClr val="FFFFFF"/>
          </a:bgClr>
        </a:pattFill>
        <a:ln w="9525" cap="flat" cmpd="sng" algn="ctr">
          <a:pattFill prst="pct50">
            <a:fgClr>
              <a:srgbClr val="000000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50">
          <a:fgClr>
            <a:srgbClr val="000000"/>
          </a:fgClr>
          <a:bgClr>
            <a:srgbClr val="FFFFFF"/>
          </a:bgClr>
        </a:pattFill>
        <a:ln w="9525" cap="flat" cmpd="sng" algn="ctr">
          <a:pattFill prst="pct50">
            <a:fgClr>
              <a:srgbClr val="000000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F38"/>
  <sheetViews>
    <sheetView tabSelected="1" view="pageBreakPreview" zoomScaleNormal="100" zoomScaleSheetLayoutView="100" workbookViewId="0">
      <selection activeCell="Z3" sqref="Z3:AC3"/>
    </sheetView>
  </sheetViews>
  <sheetFormatPr defaultColWidth="9" defaultRowHeight="13"/>
  <cols>
    <col min="1" max="1" width="2" style="1" customWidth="1"/>
    <col min="2" max="36" width="2.6328125" style="1" customWidth="1"/>
    <col min="37" max="37" width="2.7265625" style="1" customWidth="1"/>
    <col min="38" max="48" width="6.90625" style="1" hidden="1" customWidth="1"/>
    <col min="49" max="56" width="6.90625" style="56" hidden="1" customWidth="1"/>
    <col min="57" max="57" width="9" style="56" customWidth="1"/>
    <col min="58" max="58" width="9.08984375" style="56" customWidth="1"/>
    <col min="59" max="16384" width="9" style="1"/>
  </cols>
  <sheetData>
    <row r="1" spans="2:53" ht="24" customHeight="1">
      <c r="B1" s="30" t="s">
        <v>97</v>
      </c>
    </row>
    <row r="2" spans="2:53" ht="27" customHeight="1">
      <c r="E2" s="67"/>
      <c r="F2" s="67"/>
      <c r="G2" s="183"/>
      <c r="H2" s="183"/>
      <c r="I2" s="183"/>
      <c r="J2" s="133" t="s">
        <v>71</v>
      </c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</row>
    <row r="3" spans="2:53" ht="27" customHeight="1">
      <c r="W3" s="223" t="s">
        <v>70</v>
      </c>
      <c r="X3" s="223"/>
      <c r="Y3" s="223"/>
      <c r="Z3" s="145"/>
      <c r="AA3" s="145"/>
      <c r="AB3" s="145"/>
      <c r="AC3" s="145"/>
      <c r="AD3" s="7" t="s">
        <v>0</v>
      </c>
      <c r="AE3" s="145"/>
      <c r="AF3" s="145"/>
      <c r="AG3" s="7" t="s">
        <v>1</v>
      </c>
      <c r="AH3" s="145"/>
      <c r="AI3" s="145"/>
      <c r="AJ3" s="7" t="s">
        <v>9</v>
      </c>
    </row>
    <row r="4" spans="2:53" ht="27" customHeight="1">
      <c r="C4" s="180" t="s">
        <v>5</v>
      </c>
      <c r="D4" s="180"/>
      <c r="E4" s="180"/>
      <c r="F4" s="180"/>
      <c r="G4" s="180"/>
      <c r="H4" s="180"/>
      <c r="I4" s="147"/>
      <c r="J4" s="147"/>
      <c r="K4" s="147"/>
      <c r="L4" s="147"/>
      <c r="M4" s="147"/>
      <c r="N4" s="147"/>
      <c r="O4" s="147"/>
      <c r="P4" s="147"/>
      <c r="Q4" s="147"/>
      <c r="R4" s="146" t="s">
        <v>6</v>
      </c>
      <c r="S4" s="146"/>
      <c r="T4" s="146"/>
      <c r="U4" s="146"/>
      <c r="V4" s="146"/>
      <c r="W4" s="146"/>
      <c r="Z4" s="135"/>
      <c r="AA4" s="135"/>
      <c r="AB4" s="135"/>
      <c r="AC4" s="135"/>
    </row>
    <row r="5" spans="2:53" ht="19.5" customHeight="1"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W5" s="25"/>
      <c r="X5" s="25"/>
      <c r="Y5" s="146" t="s">
        <v>7</v>
      </c>
      <c r="Z5" s="146"/>
      <c r="AA5" s="146"/>
      <c r="AB5" s="146"/>
      <c r="AC5" s="146"/>
      <c r="AD5" s="146"/>
      <c r="AE5" s="146"/>
      <c r="AF5" s="146"/>
      <c r="AG5" s="146"/>
      <c r="AH5" s="146"/>
      <c r="AI5" s="25"/>
      <c r="AJ5" s="25"/>
    </row>
    <row r="6" spans="2:53">
      <c r="AN6" s="56" t="s">
        <v>98</v>
      </c>
    </row>
    <row r="7" spans="2:53" ht="27" customHeight="1">
      <c r="S7" s="138" t="s">
        <v>8</v>
      </c>
      <c r="T7" s="138"/>
      <c r="U7" s="138"/>
      <c r="V7" s="138"/>
      <c r="W7" s="138"/>
      <c r="X7" s="138"/>
      <c r="Y7" s="138"/>
      <c r="AA7" s="182"/>
      <c r="AB7" s="182"/>
      <c r="AC7" s="182"/>
      <c r="AD7" s="182"/>
      <c r="AE7" s="182"/>
      <c r="AF7" s="182"/>
      <c r="AG7" s="182"/>
      <c r="AH7" s="182"/>
      <c r="AI7" s="182"/>
      <c r="AJ7" s="141"/>
      <c r="AK7" s="142"/>
      <c r="AN7" s="56" t="s">
        <v>99</v>
      </c>
      <c r="AX7" s="56" t="str">
        <f>TEXT(Z9,"0#")</f>
        <v>0</v>
      </c>
    </row>
    <row r="8" spans="2:53" ht="13.5" customHeight="1" thickBot="1">
      <c r="V8" s="29"/>
      <c r="W8" s="29"/>
      <c r="X8" s="29"/>
      <c r="Y8" s="29"/>
      <c r="AA8" s="30"/>
      <c r="AB8" s="30"/>
      <c r="AC8" s="30"/>
      <c r="AD8" s="30"/>
      <c r="AE8" s="30"/>
      <c r="AF8" s="30"/>
      <c r="AG8" s="30"/>
      <c r="AH8" s="30"/>
      <c r="AI8" s="29"/>
      <c r="AJ8" s="29"/>
      <c r="AN8" s="56" t="s">
        <v>100</v>
      </c>
      <c r="AW8" s="56" t="s">
        <v>95</v>
      </c>
      <c r="AX8" s="56" t="s">
        <v>96</v>
      </c>
    </row>
    <row r="9" spans="2:53" ht="24" customHeight="1">
      <c r="B9" s="224" t="s">
        <v>19</v>
      </c>
      <c r="C9" s="225"/>
      <c r="D9" s="225"/>
      <c r="E9" s="225"/>
      <c r="F9" s="225"/>
      <c r="G9" s="226" t="str">
        <f>IF(Z3="","",Z3)</f>
        <v/>
      </c>
      <c r="H9" s="226"/>
      <c r="I9" s="226"/>
      <c r="J9" s="31" t="s">
        <v>0</v>
      </c>
      <c r="K9" s="139"/>
      <c r="L9" s="139"/>
      <c r="M9" s="31" t="s">
        <v>1</v>
      </c>
      <c r="N9" s="181"/>
      <c r="O9" s="181"/>
      <c r="P9" s="32" t="s">
        <v>46</v>
      </c>
      <c r="Q9" s="143" t="s">
        <v>20</v>
      </c>
      <c r="R9" s="144"/>
      <c r="S9" s="144"/>
      <c r="T9" s="144"/>
      <c r="U9" s="144"/>
      <c r="V9" s="144"/>
      <c r="W9" s="139"/>
      <c r="X9" s="139"/>
      <c r="Y9" s="31" t="s">
        <v>2</v>
      </c>
      <c r="Z9" s="227"/>
      <c r="AA9" s="227"/>
      <c r="AB9" s="32" t="s">
        <v>3</v>
      </c>
      <c r="AC9" s="143" t="s">
        <v>4</v>
      </c>
      <c r="AD9" s="144"/>
      <c r="AE9" s="144"/>
      <c r="AF9" s="144"/>
      <c r="AG9" s="144"/>
      <c r="AH9" s="139"/>
      <c r="AI9" s="139"/>
      <c r="AJ9" s="140"/>
      <c r="AN9" s="56" t="s">
        <v>101</v>
      </c>
      <c r="AW9" s="86" t="str">
        <f>K9&amp;AW8&amp;N9</f>
        <v>/</v>
      </c>
      <c r="AX9" s="86" t="str">
        <f>W9&amp;AX8&amp;AX7</f>
        <v>:0</v>
      </c>
      <c r="AY9" s="86">
        <f>AH9</f>
        <v>0</v>
      </c>
    </row>
    <row r="10" spans="2:53" ht="24" customHeight="1">
      <c r="B10" s="165" t="s">
        <v>24</v>
      </c>
      <c r="C10" s="157"/>
      <c r="D10" s="157"/>
      <c r="E10" s="157"/>
      <c r="F10" s="158"/>
      <c r="G10" s="170" t="s">
        <v>25</v>
      </c>
      <c r="H10" s="168"/>
      <c r="I10" s="168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8" t="s">
        <v>18</v>
      </c>
      <c r="U10" s="168"/>
      <c r="V10" s="170" t="s">
        <v>27</v>
      </c>
      <c r="W10" s="168"/>
      <c r="X10" s="168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8" t="s">
        <v>47</v>
      </c>
      <c r="AJ10" s="169"/>
      <c r="AW10" s="87">
        <f>J10</f>
        <v>0</v>
      </c>
      <c r="AX10" s="87">
        <f>Y10</f>
        <v>0</v>
      </c>
    </row>
    <row r="11" spans="2:53" ht="24" customHeight="1">
      <c r="B11" s="33"/>
      <c r="C11" s="2"/>
      <c r="D11" s="2"/>
      <c r="E11" s="2"/>
      <c r="F11" s="3"/>
      <c r="G11" s="18"/>
      <c r="H11" s="18"/>
      <c r="I11" s="4"/>
      <c r="J11" s="4"/>
      <c r="K11" s="18"/>
      <c r="L11" s="18"/>
      <c r="M11" s="4"/>
      <c r="N11" s="4"/>
      <c r="O11" s="92"/>
      <c r="P11" s="93"/>
      <c r="Q11" s="178" t="s">
        <v>22</v>
      </c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4"/>
      <c r="AM11" s="88" t="s">
        <v>68</v>
      </c>
      <c r="AW11" s="86" t="str">
        <f>IF(NOT(O11=""),Q11,AX11)</f>
        <v>選択してください</v>
      </c>
      <c r="AX11" s="56" t="str">
        <f>IF(NOT(O12=""),AX12,AY11)</f>
        <v>選択してください</v>
      </c>
      <c r="AY11" s="56" t="str">
        <f>IF(NOT(O13=""),AY12,AZ11)</f>
        <v>選択してください</v>
      </c>
      <c r="AZ11" s="56" t="str">
        <f>IF(NOT(O14=""),AZ12,"選択してください")</f>
        <v>選択してください</v>
      </c>
    </row>
    <row r="12" spans="2:53" ht="24" customHeight="1">
      <c r="B12" s="34"/>
      <c r="C12" s="4"/>
      <c r="D12" s="4"/>
      <c r="E12" s="4"/>
      <c r="F12" s="5"/>
      <c r="G12" s="147"/>
      <c r="H12" s="147"/>
      <c r="I12" s="167" t="s">
        <v>10</v>
      </c>
      <c r="J12" s="167"/>
      <c r="K12" s="147"/>
      <c r="L12" s="147"/>
      <c r="M12" s="167" t="s">
        <v>11</v>
      </c>
      <c r="N12" s="167"/>
      <c r="O12" s="92"/>
      <c r="P12" s="93"/>
      <c r="Q12" s="178" t="s">
        <v>43</v>
      </c>
      <c r="R12" s="178"/>
      <c r="S12" s="178"/>
      <c r="T12" s="178"/>
      <c r="U12" s="178"/>
      <c r="V12" s="15" t="s">
        <v>44</v>
      </c>
      <c r="W12" s="115" t="s">
        <v>13</v>
      </c>
      <c r="X12" s="115"/>
      <c r="Y12" s="115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35" t="s">
        <v>48</v>
      </c>
      <c r="AX12" s="56" t="str">
        <f>IF(Z12="","教室名入力してください",Z12)</f>
        <v>教室名入力してください</v>
      </c>
      <c r="AY12" s="56" t="str">
        <f>IF(Z13="","教室名入力してください",Z13)</f>
        <v>教室名入力してください</v>
      </c>
      <c r="AZ12" s="56" t="str">
        <f>IF(W14="","教室名入力してください",W14)</f>
        <v>教室名入力してください</v>
      </c>
    </row>
    <row r="13" spans="2:53" ht="24" customHeight="1">
      <c r="B13" s="232" t="s">
        <v>21</v>
      </c>
      <c r="C13" s="233"/>
      <c r="D13" s="233"/>
      <c r="E13" s="233"/>
      <c r="F13" s="234"/>
      <c r="G13" s="6"/>
      <c r="H13" s="6"/>
      <c r="I13" s="4"/>
      <c r="J13" s="4"/>
      <c r="K13" s="6"/>
      <c r="L13" s="6"/>
      <c r="M13" s="4"/>
      <c r="N13" s="4"/>
      <c r="O13" s="92"/>
      <c r="P13" s="93"/>
      <c r="Q13" s="178" t="s">
        <v>66</v>
      </c>
      <c r="R13" s="178"/>
      <c r="S13" s="178"/>
      <c r="T13" s="178"/>
      <c r="U13" s="178"/>
      <c r="V13" s="15" t="s">
        <v>16</v>
      </c>
      <c r="W13" s="115" t="s">
        <v>13</v>
      </c>
      <c r="X13" s="115"/>
      <c r="Y13" s="115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35" t="s">
        <v>49</v>
      </c>
      <c r="AM13" s="27" t="s">
        <v>74</v>
      </c>
      <c r="AN13" s="27"/>
      <c r="AO13" s="27"/>
      <c r="AP13" s="27"/>
    </row>
    <row r="14" spans="2:53" ht="24" customHeight="1">
      <c r="B14" s="34"/>
      <c r="C14" s="4"/>
      <c r="D14" s="4"/>
      <c r="E14" s="4"/>
      <c r="F14" s="5"/>
      <c r="G14" s="19"/>
      <c r="H14" s="20"/>
      <c r="I14" s="13"/>
      <c r="J14" s="20"/>
      <c r="K14" s="20"/>
      <c r="L14" s="20"/>
      <c r="M14" s="64"/>
      <c r="N14" s="63"/>
      <c r="O14" s="152"/>
      <c r="P14" s="153"/>
      <c r="Q14" s="155" t="s">
        <v>12</v>
      </c>
      <c r="R14" s="155"/>
      <c r="S14" s="13" t="s">
        <v>16</v>
      </c>
      <c r="T14" s="192" t="s">
        <v>13</v>
      </c>
      <c r="U14" s="192"/>
      <c r="V14" s="192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36" t="s">
        <v>45</v>
      </c>
      <c r="AM14" s="27" t="s">
        <v>75</v>
      </c>
      <c r="AN14" s="27"/>
      <c r="AO14" s="27"/>
      <c r="AP14" s="27"/>
    </row>
    <row r="15" spans="2:53" ht="24" customHeight="1">
      <c r="B15" s="37"/>
      <c r="C15" s="13"/>
      <c r="D15" s="13"/>
      <c r="E15" s="13"/>
      <c r="F15" s="14"/>
      <c r="G15" s="192" t="s">
        <v>26</v>
      </c>
      <c r="H15" s="162"/>
      <c r="I15" s="162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62" t="s">
        <v>50</v>
      </c>
      <c r="U15" s="163"/>
      <c r="V15" s="192" t="s">
        <v>28</v>
      </c>
      <c r="W15" s="192"/>
      <c r="X15" s="192"/>
      <c r="Y15" s="192"/>
      <c r="Z15" s="136"/>
      <c r="AA15" s="136"/>
      <c r="AB15" s="136"/>
      <c r="AC15" s="136"/>
      <c r="AD15" s="136"/>
      <c r="AE15" s="136"/>
      <c r="AF15" s="136"/>
      <c r="AG15" s="136"/>
      <c r="AH15" s="136"/>
      <c r="AI15" s="162" t="s">
        <v>47</v>
      </c>
      <c r="AJ15" s="197"/>
      <c r="AM15" s="28" t="s">
        <v>76</v>
      </c>
      <c r="AN15" s="28"/>
      <c r="AO15" s="28"/>
      <c r="AP15" s="28"/>
      <c r="AW15" s="87">
        <f>J15</f>
        <v>0</v>
      </c>
      <c r="AX15" s="87">
        <f>Z15</f>
        <v>0</v>
      </c>
    </row>
    <row r="16" spans="2:53" ht="24" customHeight="1">
      <c r="B16" s="235" t="s">
        <v>29</v>
      </c>
      <c r="C16" s="236"/>
      <c r="D16" s="236"/>
      <c r="E16" s="236"/>
      <c r="F16" s="237"/>
      <c r="G16" s="117"/>
      <c r="H16" s="124"/>
      <c r="I16" s="115" t="s">
        <v>59</v>
      </c>
      <c r="J16" s="115"/>
      <c r="K16" s="115"/>
      <c r="L16" s="115"/>
      <c r="M16" s="131"/>
      <c r="N16" s="132"/>
      <c r="O16" s="195"/>
      <c r="P16" s="196"/>
      <c r="Q16" s="137" t="s">
        <v>60</v>
      </c>
      <c r="R16" s="115"/>
      <c r="S16" s="115"/>
      <c r="T16" s="116"/>
      <c r="U16" s="117"/>
      <c r="V16" s="124"/>
      <c r="W16" s="131" t="s">
        <v>61</v>
      </c>
      <c r="X16" s="132"/>
      <c r="Y16" s="117"/>
      <c r="Z16" s="124"/>
      <c r="AA16" s="26" t="s">
        <v>62</v>
      </c>
      <c r="AB16" s="26"/>
      <c r="AC16" s="26"/>
      <c r="AD16" s="26"/>
      <c r="AE16" s="2" t="s">
        <v>16</v>
      </c>
      <c r="AF16" s="241"/>
      <c r="AG16" s="241"/>
      <c r="AH16" s="241"/>
      <c r="AI16" s="241"/>
      <c r="AJ16" s="38" t="s">
        <v>17</v>
      </c>
      <c r="AM16" s="28" t="s">
        <v>77</v>
      </c>
      <c r="AN16" s="28"/>
      <c r="AO16" s="28"/>
      <c r="AP16" s="28"/>
      <c r="AW16" s="86" t="str">
        <f>IF(NOT(G16=""),"保健室の敷布団",AX16)</f>
        <v>選択してください</v>
      </c>
      <c r="AX16" s="56" t="str">
        <f>IF(NOT(O16=""),"カーペット",AY16)</f>
        <v>選択してください</v>
      </c>
      <c r="AY16" s="56" t="str">
        <f>IF(NOT(U16=""),"畳",AZ16)</f>
        <v>選択してください</v>
      </c>
      <c r="AZ16" s="56" t="str">
        <f>IF(NOT(Y16=""),BA16,"選択してください")</f>
        <v>選択してください</v>
      </c>
      <c r="BA16" s="56" t="str">
        <f>IF(AF16="","その他検体種別入力してください",AF16)</f>
        <v>その他検体種別入力してください</v>
      </c>
    </row>
    <row r="17" spans="2:56" ht="37.5" customHeight="1">
      <c r="B17" s="105" t="s">
        <v>72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6"/>
      <c r="AW17" s="86">
        <f>M17</f>
        <v>0</v>
      </c>
    </row>
    <row r="18" spans="2:56" ht="24" customHeight="1" thickBot="1">
      <c r="B18" s="46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127" t="str">
        <f>IF(AND(M17="4"),"基準に不適合","基準に適合")</f>
        <v>基準に適合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8"/>
      <c r="AW18" s="86" t="str">
        <f>IF(M17="4","不適","適")</f>
        <v>適</v>
      </c>
    </row>
    <row r="19" spans="2:56" ht="28" customHeight="1">
      <c r="B19" s="238" t="s">
        <v>30</v>
      </c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40"/>
    </row>
    <row r="20" spans="2:56" ht="28" customHeight="1" thickBot="1">
      <c r="B20" s="228" t="s">
        <v>78</v>
      </c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30"/>
    </row>
    <row r="21" spans="2:56" ht="24" customHeight="1">
      <c r="B21" s="204" t="s">
        <v>51</v>
      </c>
      <c r="C21" s="205"/>
      <c r="D21" s="205"/>
      <c r="E21" s="205"/>
      <c r="F21" s="205"/>
      <c r="G21" s="205"/>
      <c r="H21" s="206"/>
      <c r="I21" s="207"/>
      <c r="J21" s="208"/>
      <c r="K21" s="220" t="s">
        <v>32</v>
      </c>
      <c r="L21" s="221"/>
      <c r="M21" s="222"/>
      <c r="N21" s="210"/>
      <c r="O21" s="242"/>
      <c r="P21" s="220" t="s">
        <v>102</v>
      </c>
      <c r="Q21" s="221"/>
      <c r="R21" s="221"/>
      <c r="S21" s="222"/>
      <c r="T21" s="210"/>
      <c r="U21" s="211"/>
      <c r="V21" s="221" t="s">
        <v>103</v>
      </c>
      <c r="W21" s="221"/>
      <c r="X21" s="221"/>
      <c r="Y21" s="222"/>
      <c r="Z21" s="210"/>
      <c r="AA21" s="211"/>
      <c r="AB21" s="212" t="s">
        <v>12</v>
      </c>
      <c r="AC21" s="212"/>
      <c r="AD21" s="212"/>
      <c r="AE21" s="47" t="s">
        <v>44</v>
      </c>
      <c r="AF21" s="209"/>
      <c r="AG21" s="209"/>
      <c r="AH21" s="209"/>
      <c r="AI21" s="209"/>
      <c r="AJ21" s="48" t="s">
        <v>17</v>
      </c>
      <c r="AW21" s="86" t="str">
        <f>IF(NOT(G16=""),AX21,"")</f>
        <v/>
      </c>
      <c r="AX21" s="56" t="str">
        <f>IF(NOT(I21=""),K21,AY21)</f>
        <v>布団種類選択してください</v>
      </c>
      <c r="AY21" s="56" t="str">
        <f>IF(NOT(N21=""),P21,AZ21)</f>
        <v>布団種類選択してください</v>
      </c>
      <c r="AZ21" s="56" t="str">
        <f>IF(NOT(T21=""),V21,BA21)</f>
        <v>布団種類選択してください</v>
      </c>
      <c r="BA21" s="56" t="str">
        <f>IF(Z21="","布団種類選択してください",AF21)</f>
        <v>布団種類選択してください</v>
      </c>
    </row>
    <row r="22" spans="2:56" ht="24" customHeight="1">
      <c r="B22" s="89"/>
      <c r="C22" s="8"/>
      <c r="H22" s="9"/>
      <c r="I22" s="187" t="s">
        <v>55</v>
      </c>
      <c r="J22" s="188"/>
      <c r="K22" s="188"/>
      <c r="L22" s="188"/>
      <c r="M22" s="189"/>
      <c r="N22" s="92"/>
      <c r="O22" s="93"/>
      <c r="P22" s="65" t="s">
        <v>44</v>
      </c>
      <c r="Q22" s="151"/>
      <c r="R22" s="151"/>
      <c r="S22" s="65" t="s">
        <v>45</v>
      </c>
      <c r="T22" s="120" t="s">
        <v>35</v>
      </c>
      <c r="U22" s="120"/>
      <c r="V22" s="121"/>
      <c r="W22" s="92"/>
      <c r="X22" s="113"/>
      <c r="Y22" s="94" t="s">
        <v>34</v>
      </c>
      <c r="Z22" s="231"/>
      <c r="AA22" s="92"/>
      <c r="AB22" s="93"/>
      <c r="AC22" s="95" t="s">
        <v>33</v>
      </c>
      <c r="AD22" s="95"/>
      <c r="AE22" s="65" t="s">
        <v>44</v>
      </c>
      <c r="AF22" s="91"/>
      <c r="AG22" s="91"/>
      <c r="AH22" s="91"/>
      <c r="AI22" s="91"/>
      <c r="AJ22" s="40" t="s">
        <v>45</v>
      </c>
      <c r="AW22" s="86" t="str">
        <f>IF(NOT(G16=""),AX22,"")</f>
        <v/>
      </c>
      <c r="AX22" s="56" t="str">
        <f>IF(NOT(N22=""),BB22,AY22)</f>
        <v>選択してください</v>
      </c>
      <c r="AY22" s="56" t="str">
        <f>IF(NOT(W22=""),Y22,AZ22)</f>
        <v>選択してください</v>
      </c>
      <c r="AZ22" s="56" t="str">
        <f>IF(AA22="","選択してください",BA22)</f>
        <v>選択してください</v>
      </c>
      <c r="BA22" s="56" t="str">
        <f>AC22&amp;AF22</f>
        <v>不明</v>
      </c>
      <c r="BB22" s="56" t="str">
        <f>Q22&amp;T22</f>
        <v>日おき</v>
      </c>
    </row>
    <row r="23" spans="2:56" ht="24" customHeight="1">
      <c r="B23" s="217" t="s">
        <v>31</v>
      </c>
      <c r="C23" s="218"/>
      <c r="D23" s="218"/>
      <c r="E23" s="218"/>
      <c r="F23" s="218"/>
      <c r="G23" s="218"/>
      <c r="H23" s="219"/>
      <c r="I23" s="156" t="s">
        <v>56</v>
      </c>
      <c r="J23" s="157"/>
      <c r="K23" s="157"/>
      <c r="L23" s="157"/>
      <c r="M23" s="158"/>
      <c r="N23" s="92"/>
      <c r="O23" s="93"/>
      <c r="P23" s="65" t="s">
        <v>44</v>
      </c>
      <c r="Q23" s="151"/>
      <c r="R23" s="151"/>
      <c r="S23" s="65" t="s">
        <v>45</v>
      </c>
      <c r="T23" s="120" t="s">
        <v>35</v>
      </c>
      <c r="U23" s="120"/>
      <c r="V23" s="120"/>
      <c r="W23" s="92"/>
      <c r="X23" s="113"/>
      <c r="Y23" s="94" t="s">
        <v>34</v>
      </c>
      <c r="Z23" s="95"/>
      <c r="AA23" s="92"/>
      <c r="AB23" s="93"/>
      <c r="AC23" s="95" t="s">
        <v>33</v>
      </c>
      <c r="AD23" s="95"/>
      <c r="AE23" s="65" t="s">
        <v>44</v>
      </c>
      <c r="AF23" s="91"/>
      <c r="AG23" s="91"/>
      <c r="AH23" s="91"/>
      <c r="AI23" s="91"/>
      <c r="AJ23" s="40" t="s">
        <v>45</v>
      </c>
      <c r="AW23" s="86" t="str">
        <f>IF(NOT(G16=""),AX23,"")</f>
        <v/>
      </c>
      <c r="AX23" s="56" t="str">
        <f>IF(NOT(N23=""),BB23,AY23)</f>
        <v>選択してください</v>
      </c>
      <c r="AY23" s="56" t="str">
        <f>IF(NOT(W23=""),Y23,AZ23)</f>
        <v>選択してください</v>
      </c>
      <c r="AZ23" s="56" t="str">
        <f>IF(AA23="","選択してください",BA23)</f>
        <v>選択してください</v>
      </c>
      <c r="BA23" s="56" t="str">
        <f>AC23&amp;AF23</f>
        <v>不明</v>
      </c>
      <c r="BB23" s="56" t="str">
        <f>Q23&amp;T23</f>
        <v>日おき</v>
      </c>
    </row>
    <row r="24" spans="2:56" ht="24" customHeight="1">
      <c r="B24" s="148" t="s">
        <v>63</v>
      </c>
      <c r="C24" s="149"/>
      <c r="D24" s="149"/>
      <c r="E24" s="149"/>
      <c r="F24" s="149"/>
      <c r="G24" s="149"/>
      <c r="H24" s="150"/>
      <c r="I24" s="156" t="s">
        <v>57</v>
      </c>
      <c r="J24" s="157"/>
      <c r="K24" s="157"/>
      <c r="L24" s="157"/>
      <c r="M24" s="158"/>
      <c r="N24" s="92"/>
      <c r="O24" s="93"/>
      <c r="P24" s="115" t="s">
        <v>14</v>
      </c>
      <c r="Q24" s="115"/>
      <c r="R24" s="116"/>
      <c r="S24" s="92"/>
      <c r="T24" s="123"/>
      <c r="U24" s="114" t="s">
        <v>15</v>
      </c>
      <c r="V24" s="115"/>
      <c r="W24" s="116"/>
      <c r="X24" s="21"/>
      <c r="Y24" s="15"/>
      <c r="Z24" s="15"/>
      <c r="AA24" s="68"/>
      <c r="AB24" s="68"/>
      <c r="AC24" s="68"/>
      <c r="AD24" s="68"/>
      <c r="AE24" s="68"/>
      <c r="AF24" s="15"/>
      <c r="AG24" s="15"/>
      <c r="AH24" s="21"/>
      <c r="AI24" s="21"/>
      <c r="AJ24" s="41"/>
      <c r="AW24" s="86" t="str">
        <f>IF(NOT(G16=""),AX24,"")</f>
        <v/>
      </c>
      <c r="AX24" s="56" t="str">
        <f>IF(NOT(N24=""),P24,AY24)</f>
        <v>選択してください</v>
      </c>
      <c r="AY24" s="56" t="str">
        <f>IF(S24="","選択してください",U24)</f>
        <v>選択してください</v>
      </c>
    </row>
    <row r="25" spans="2:56" ht="24" customHeight="1">
      <c r="B25" s="148"/>
      <c r="C25" s="149"/>
      <c r="D25" s="149"/>
      <c r="E25" s="149"/>
      <c r="F25" s="149"/>
      <c r="G25" s="149"/>
      <c r="H25" s="150"/>
      <c r="I25" s="159" t="s">
        <v>58</v>
      </c>
      <c r="J25" s="160"/>
      <c r="K25" s="160"/>
      <c r="L25" s="160"/>
      <c r="M25" s="161"/>
      <c r="N25" s="174"/>
      <c r="O25" s="175"/>
      <c r="P25" s="176" t="s">
        <v>36</v>
      </c>
      <c r="Q25" s="176"/>
      <c r="R25" s="176"/>
      <c r="S25" s="69" t="s">
        <v>54</v>
      </c>
      <c r="T25" s="122" t="s">
        <v>73</v>
      </c>
      <c r="U25" s="122"/>
      <c r="V25" s="122"/>
      <c r="W25" s="122"/>
      <c r="X25" s="122"/>
      <c r="Y25" s="96"/>
      <c r="Z25" s="96"/>
      <c r="AA25" s="96"/>
      <c r="AB25" s="96"/>
      <c r="AC25" s="122" t="s">
        <v>37</v>
      </c>
      <c r="AD25" s="122"/>
      <c r="AE25" s="70" t="s">
        <v>17</v>
      </c>
      <c r="AF25" s="71"/>
      <c r="AG25" s="71"/>
      <c r="AH25" s="71"/>
      <c r="AI25" s="71"/>
      <c r="AJ25" s="72"/>
      <c r="AW25" s="86" t="str">
        <f>IF(NOT(G16=""),AX25,"")</f>
        <v/>
      </c>
      <c r="AX25" s="56" t="str">
        <f>IF(NOT(N25=""),AZ25,AY25)</f>
        <v>選択して下さい</v>
      </c>
      <c r="AY25" s="56" t="str">
        <f>IF(N26="","選択して下さい",P26)</f>
        <v>選択して下さい</v>
      </c>
      <c r="AZ25" s="56" t="e">
        <f>IF(#REF!="","時期を入力して",BA25)</f>
        <v>#REF!</v>
      </c>
      <c r="BA25" s="56" t="e">
        <f>#REF!&amp;Y25</f>
        <v>#REF!</v>
      </c>
    </row>
    <row r="26" spans="2:56" ht="24" customHeight="1">
      <c r="B26" s="42"/>
      <c r="C26" s="10"/>
      <c r="D26" s="11"/>
      <c r="E26" s="11"/>
      <c r="F26" s="11"/>
      <c r="G26" s="11"/>
      <c r="H26" s="12"/>
      <c r="I26" s="22"/>
      <c r="J26" s="17"/>
      <c r="K26" s="17"/>
      <c r="L26" s="17"/>
      <c r="M26" s="23"/>
      <c r="N26" s="152"/>
      <c r="O26" s="153"/>
      <c r="P26" s="154" t="s">
        <v>38</v>
      </c>
      <c r="Q26" s="154"/>
      <c r="R26" s="154"/>
      <c r="S26" s="154"/>
      <c r="T26" s="154"/>
      <c r="U26" s="154"/>
      <c r="V26" s="154"/>
      <c r="W26" s="154"/>
      <c r="X26" s="154"/>
      <c r="Y26" s="154"/>
      <c r="Z26" s="17"/>
      <c r="AA26" s="17"/>
      <c r="AB26" s="17"/>
      <c r="AC26" s="11"/>
      <c r="AD26" s="11"/>
      <c r="AE26" s="11"/>
      <c r="AF26" s="11"/>
      <c r="AG26" s="11"/>
      <c r="AH26" s="11"/>
      <c r="AI26" s="11"/>
      <c r="AJ26" s="43"/>
    </row>
    <row r="27" spans="2:56" ht="24" customHeight="1">
      <c r="B27" s="119" t="s">
        <v>52</v>
      </c>
      <c r="C27" s="120"/>
      <c r="D27" s="120"/>
      <c r="E27" s="120"/>
      <c r="F27" s="120"/>
      <c r="G27" s="120"/>
      <c r="H27" s="121"/>
      <c r="I27" s="117"/>
      <c r="J27" s="124"/>
      <c r="K27" s="115" t="s">
        <v>53</v>
      </c>
      <c r="L27" s="115"/>
      <c r="M27" s="115"/>
      <c r="N27" s="115"/>
      <c r="O27" s="116"/>
      <c r="P27" s="117"/>
      <c r="Q27" s="118"/>
      <c r="R27" s="177" t="s">
        <v>23</v>
      </c>
      <c r="S27" s="178"/>
      <c r="T27" s="178"/>
      <c r="U27" s="179"/>
      <c r="V27" s="117"/>
      <c r="W27" s="124"/>
      <c r="X27" s="178" t="s">
        <v>12</v>
      </c>
      <c r="Y27" s="178"/>
      <c r="Z27" s="178"/>
      <c r="AA27" s="16" t="s">
        <v>44</v>
      </c>
      <c r="AB27" s="213"/>
      <c r="AC27" s="213"/>
      <c r="AD27" s="213"/>
      <c r="AE27" s="213"/>
      <c r="AF27" s="213"/>
      <c r="AG27" s="213"/>
      <c r="AH27" s="213"/>
      <c r="AI27" s="213"/>
      <c r="AJ27" s="39" t="s">
        <v>17</v>
      </c>
      <c r="AW27" s="86" t="str">
        <f>IF(NOT(I27=""),K27,AX27)</f>
        <v/>
      </c>
      <c r="AX27" s="56" t="str">
        <f>IF(NOT(P27=""),R27,AY27)</f>
        <v/>
      </c>
      <c r="AY27" s="56" t="str">
        <f>IF(V27="","",AZ27)</f>
        <v/>
      </c>
      <c r="AZ27" s="56" t="str">
        <f>IF(AB27="","その他種類を入力してください",AB27)</f>
        <v>その他種類を入力してください</v>
      </c>
    </row>
    <row r="28" spans="2:56" ht="24" customHeight="1">
      <c r="B28" s="107" t="s">
        <v>65</v>
      </c>
      <c r="C28" s="108"/>
      <c r="D28" s="108"/>
      <c r="E28" s="108"/>
      <c r="F28" s="108"/>
      <c r="G28" s="108"/>
      <c r="H28" s="109"/>
      <c r="I28" s="174"/>
      <c r="J28" s="175"/>
      <c r="K28" s="176" t="s">
        <v>36</v>
      </c>
      <c r="L28" s="176"/>
      <c r="M28" s="176"/>
      <c r="N28" s="176"/>
      <c r="O28" s="176"/>
      <c r="P28" s="176"/>
      <c r="Q28" s="176"/>
      <c r="R28" s="176"/>
      <c r="S28" s="69"/>
      <c r="T28" s="69"/>
      <c r="U28" s="69"/>
      <c r="V28" s="73"/>
      <c r="W28" s="73"/>
      <c r="X28" s="73"/>
      <c r="Y28" s="74"/>
      <c r="Z28" s="74"/>
      <c r="AA28" s="74"/>
      <c r="AB28" s="74"/>
      <c r="AC28" s="75"/>
      <c r="AD28" s="74"/>
      <c r="AE28" s="74"/>
      <c r="AF28" s="76"/>
      <c r="AG28" s="74"/>
      <c r="AH28" s="77"/>
      <c r="AI28" s="74"/>
      <c r="AJ28" s="78"/>
      <c r="AO28" s="7"/>
      <c r="AW28" s="86" t="str">
        <f>IF(NOT(I28=""),AX28,AX30)</f>
        <v/>
      </c>
      <c r="AX28" s="56" t="str">
        <f>IF(NOT(I29=""),BC28,AY28)</f>
        <v>実施頻度を入力して</v>
      </c>
      <c r="AY28" s="56" t="str">
        <f>IF(NOT(R29=""),T29,AZ28)</f>
        <v>実施頻度を入力して</v>
      </c>
      <c r="AZ28" s="56" t="str">
        <f>IF(NOT(V29=""),X29,BA28)</f>
        <v>実施頻度を入力して</v>
      </c>
      <c r="BA28" s="56" t="str">
        <f>IF(AA29="","実施頻度を入力して",BB28)</f>
        <v>実施頻度を入力して</v>
      </c>
      <c r="BB28" s="56" t="str">
        <f>AC29&amp;AF29</f>
        <v>不明</v>
      </c>
      <c r="BC28" s="56" t="str">
        <f>IF(L29="","何日おきですか",BD28)</f>
        <v>何日おきですか</v>
      </c>
      <c r="BD28" s="56" t="str">
        <f>L29&amp;O29</f>
        <v>日おき</v>
      </c>
    </row>
    <row r="29" spans="2:56" ht="24" customHeight="1">
      <c r="B29" s="110"/>
      <c r="C29" s="111"/>
      <c r="D29" s="111"/>
      <c r="E29" s="111"/>
      <c r="F29" s="111"/>
      <c r="G29" s="111"/>
      <c r="H29" s="112"/>
      <c r="I29" s="172"/>
      <c r="J29" s="173"/>
      <c r="K29" s="79" t="s">
        <v>44</v>
      </c>
      <c r="L29" s="145"/>
      <c r="M29" s="145"/>
      <c r="N29" s="79" t="s">
        <v>45</v>
      </c>
      <c r="O29" s="99" t="s">
        <v>35</v>
      </c>
      <c r="P29" s="99"/>
      <c r="Q29" s="100"/>
      <c r="R29" s="172"/>
      <c r="S29" s="190"/>
      <c r="T29" s="129" t="s">
        <v>34</v>
      </c>
      <c r="U29" s="130"/>
      <c r="V29" s="214"/>
      <c r="W29" s="215"/>
      <c r="X29" s="80" t="s">
        <v>69</v>
      </c>
      <c r="Y29" s="80"/>
      <c r="Z29" s="81"/>
      <c r="AA29" s="214"/>
      <c r="AB29" s="215"/>
      <c r="AC29" s="99" t="s">
        <v>33</v>
      </c>
      <c r="AD29" s="99"/>
      <c r="AE29" s="79" t="s">
        <v>16</v>
      </c>
      <c r="AF29" s="216"/>
      <c r="AG29" s="216"/>
      <c r="AH29" s="216"/>
      <c r="AI29" s="216"/>
      <c r="AJ29" s="45" t="s">
        <v>45</v>
      </c>
    </row>
    <row r="30" spans="2:56" ht="24" customHeight="1">
      <c r="B30" s="148" t="s">
        <v>64</v>
      </c>
      <c r="C30" s="149"/>
      <c r="D30" s="149"/>
      <c r="E30" s="149"/>
      <c r="F30" s="149"/>
      <c r="G30" s="149"/>
      <c r="H30" s="150"/>
      <c r="I30" s="103" t="s">
        <v>39</v>
      </c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82"/>
      <c r="AA30" s="82"/>
      <c r="AB30" s="82"/>
      <c r="AC30" s="83"/>
      <c r="AD30" s="82"/>
      <c r="AE30" s="82"/>
      <c r="AF30" s="82"/>
      <c r="AG30" s="82"/>
      <c r="AH30" s="84"/>
      <c r="AI30" s="84"/>
      <c r="AJ30" s="85"/>
      <c r="AX30" s="56" t="str">
        <f>IF(I32="","",K32)</f>
        <v/>
      </c>
    </row>
    <row r="31" spans="2:56" ht="24" customHeight="1">
      <c r="B31" s="148"/>
      <c r="C31" s="149"/>
      <c r="D31" s="149"/>
      <c r="E31" s="149"/>
      <c r="F31" s="149"/>
      <c r="G31" s="149"/>
      <c r="H31" s="150"/>
      <c r="I31" s="97"/>
      <c r="J31" s="98"/>
      <c r="K31" s="155" t="s">
        <v>40</v>
      </c>
      <c r="L31" s="155"/>
      <c r="M31" s="155"/>
      <c r="N31" s="155"/>
      <c r="O31" s="152"/>
      <c r="P31" s="171"/>
      <c r="Q31" s="101" t="s">
        <v>41</v>
      </c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97"/>
      <c r="AC31" s="98"/>
      <c r="AD31" s="155" t="s">
        <v>12</v>
      </c>
      <c r="AE31" s="155"/>
      <c r="AF31" s="13" t="s">
        <v>44</v>
      </c>
      <c r="AG31" s="164"/>
      <c r="AH31" s="164"/>
      <c r="AI31" s="164"/>
      <c r="AJ31" s="44" t="s">
        <v>45</v>
      </c>
      <c r="AW31" s="86" t="str">
        <f>IF(I28="","",AX31)</f>
        <v/>
      </c>
      <c r="AX31" s="56" t="str">
        <f>IF(NOT(I31=""),K31,AY31)</f>
        <v>清掃方法入力して</v>
      </c>
      <c r="AY31" s="56" t="str">
        <f>IF(NOT(O31=""),Q31,AZ31)</f>
        <v>清掃方法入力して</v>
      </c>
      <c r="AZ31" s="56" t="str">
        <f>IF(AB31="","清掃方法入力して",BA31)</f>
        <v>清掃方法入力して</v>
      </c>
      <c r="BA31" s="56" t="str">
        <f>IF(AG31="","その他方法入力して",AG31)</f>
        <v>その他方法入力して</v>
      </c>
    </row>
    <row r="32" spans="2:56" ht="24" customHeight="1">
      <c r="B32" s="37"/>
      <c r="C32" s="64"/>
      <c r="D32" s="64"/>
      <c r="E32" s="64"/>
      <c r="F32" s="64"/>
      <c r="G32" s="64"/>
      <c r="H32" s="66"/>
      <c r="I32" s="152"/>
      <c r="J32" s="153"/>
      <c r="K32" s="154" t="s">
        <v>42</v>
      </c>
      <c r="L32" s="154"/>
      <c r="M32" s="154"/>
      <c r="N32" s="154"/>
      <c r="O32" s="154"/>
      <c r="P32" s="154"/>
      <c r="Q32" s="154"/>
      <c r="R32" s="154"/>
      <c r="S32" s="7"/>
      <c r="T32" s="7"/>
      <c r="U32" s="7"/>
      <c r="V32" s="7"/>
      <c r="W32" s="79"/>
      <c r="X32" s="79"/>
      <c r="Y32" s="7"/>
      <c r="Z32" s="7"/>
      <c r="AA32" s="7"/>
      <c r="AB32" s="7"/>
      <c r="AC32" s="7"/>
      <c r="AD32" s="7"/>
      <c r="AE32" s="7"/>
      <c r="AF32" s="7"/>
      <c r="AG32" s="7"/>
      <c r="AH32" s="4"/>
      <c r="AI32" s="8"/>
      <c r="AJ32" s="45"/>
      <c r="AW32" s="86" t="str">
        <f>AW27&amp;" "&amp;AW28&amp;" "&amp;AW31</f>
        <v xml:space="preserve">  </v>
      </c>
    </row>
    <row r="33" spans="2:36" ht="16.5" customHeight="1">
      <c r="B33" s="184" t="s">
        <v>67</v>
      </c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6"/>
    </row>
    <row r="34" spans="2:36" ht="12" customHeight="1">
      <c r="B34" s="198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200"/>
    </row>
    <row r="35" spans="2:36" ht="12" customHeight="1">
      <c r="B35" s="198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200"/>
    </row>
    <row r="36" spans="2:36" ht="12" customHeight="1">
      <c r="B36" s="198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200"/>
    </row>
    <row r="37" spans="2:36" ht="13.5" thickBot="1">
      <c r="B37" s="201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3"/>
    </row>
    <row r="38" spans="2:36">
      <c r="N38" s="90"/>
    </row>
  </sheetData>
  <sheetProtection sheet="1" objects="1" scenarios="1" formatCells="0" selectLockedCells="1"/>
  <mergeCells count="145">
    <mergeCell ref="B9:F9"/>
    <mergeCell ref="G9:I9"/>
    <mergeCell ref="AA29:AB29"/>
    <mergeCell ref="AC29:AD29"/>
    <mergeCell ref="Z9:AA9"/>
    <mergeCell ref="AC23:AD23"/>
    <mergeCell ref="G15:I15"/>
    <mergeCell ref="U16:V16"/>
    <mergeCell ref="B20:AJ20"/>
    <mergeCell ref="Y22:Z22"/>
    <mergeCell ref="B13:F13"/>
    <mergeCell ref="B16:F16"/>
    <mergeCell ref="G16:H16"/>
    <mergeCell ref="B19:AJ19"/>
    <mergeCell ref="P21:S21"/>
    <mergeCell ref="W13:Y13"/>
    <mergeCell ref="V21:Y21"/>
    <mergeCell ref="T21:U21"/>
    <mergeCell ref="AF16:AI16"/>
    <mergeCell ref="N21:O21"/>
    <mergeCell ref="O14:P14"/>
    <mergeCell ref="B34:AJ37"/>
    <mergeCell ref="P26:Y26"/>
    <mergeCell ref="B21:H21"/>
    <mergeCell ref="I21:J21"/>
    <mergeCell ref="AF21:AI21"/>
    <mergeCell ref="Z21:AA21"/>
    <mergeCell ref="AB21:AD21"/>
    <mergeCell ref="B30:H31"/>
    <mergeCell ref="V27:W27"/>
    <mergeCell ref="W23:X23"/>
    <mergeCell ref="AB27:AI27"/>
    <mergeCell ref="X27:Z27"/>
    <mergeCell ref="V29:W29"/>
    <mergeCell ref="K27:O27"/>
    <mergeCell ref="AF29:AI29"/>
    <mergeCell ref="N26:O26"/>
    <mergeCell ref="Q22:R22"/>
    <mergeCell ref="AF22:AI22"/>
    <mergeCell ref="B23:H23"/>
    <mergeCell ref="T23:V23"/>
    <mergeCell ref="AC22:AD22"/>
    <mergeCell ref="I23:M23"/>
    <mergeCell ref="N23:O23"/>
    <mergeCell ref="K21:M21"/>
    <mergeCell ref="C4:H4"/>
    <mergeCell ref="AE3:AF3"/>
    <mergeCell ref="Y5:AH5"/>
    <mergeCell ref="N9:O9"/>
    <mergeCell ref="AA7:AI7"/>
    <mergeCell ref="G2:I2"/>
    <mergeCell ref="B33:AJ33"/>
    <mergeCell ref="AA22:AB22"/>
    <mergeCell ref="I22:M22"/>
    <mergeCell ref="N22:O22"/>
    <mergeCell ref="R29:S29"/>
    <mergeCell ref="V10:X10"/>
    <mergeCell ref="W14:AI14"/>
    <mergeCell ref="V15:Y15"/>
    <mergeCell ref="T14:V14"/>
    <mergeCell ref="Q11:AJ11"/>
    <mergeCell ref="W12:Y12"/>
    <mergeCell ref="Q12:U12"/>
    <mergeCell ref="O16:P16"/>
    <mergeCell ref="O13:P13"/>
    <mergeCell ref="O12:P12"/>
    <mergeCell ref="AI15:AJ15"/>
    <mergeCell ref="W3:Y3"/>
    <mergeCell ref="I28:J28"/>
    <mergeCell ref="B10:F10"/>
    <mergeCell ref="J10:S10"/>
    <mergeCell ref="Y10:AH10"/>
    <mergeCell ref="O11:P11"/>
    <mergeCell ref="I12:J12"/>
    <mergeCell ref="M12:N12"/>
    <mergeCell ref="Q14:R14"/>
    <mergeCell ref="G12:H12"/>
    <mergeCell ref="AI10:AJ10"/>
    <mergeCell ref="G10:I10"/>
    <mergeCell ref="T10:U10"/>
    <mergeCell ref="K12:L12"/>
    <mergeCell ref="Q13:U13"/>
    <mergeCell ref="Z13:AI13"/>
    <mergeCell ref="I32:J32"/>
    <mergeCell ref="K32:R32"/>
    <mergeCell ref="I31:J31"/>
    <mergeCell ref="K31:N31"/>
    <mergeCell ref="L29:M29"/>
    <mergeCell ref="I24:M24"/>
    <mergeCell ref="I25:M25"/>
    <mergeCell ref="Z15:AH15"/>
    <mergeCell ref="T15:U15"/>
    <mergeCell ref="AG31:AI31"/>
    <mergeCell ref="T22:V22"/>
    <mergeCell ref="O31:P31"/>
    <mergeCell ref="AD31:AE31"/>
    <mergeCell ref="I29:J29"/>
    <mergeCell ref="N25:O25"/>
    <mergeCell ref="P25:R25"/>
    <mergeCell ref="T25:X25"/>
    <mergeCell ref="K28:R28"/>
    <mergeCell ref="R27:U27"/>
    <mergeCell ref="Y16:Z16"/>
    <mergeCell ref="M17:AJ17"/>
    <mergeCell ref="M18:AJ18"/>
    <mergeCell ref="T29:U29"/>
    <mergeCell ref="I16:N16"/>
    <mergeCell ref="J2:AK2"/>
    <mergeCell ref="Z12:AI12"/>
    <mergeCell ref="Z4:AC4"/>
    <mergeCell ref="J15:S15"/>
    <mergeCell ref="W16:X16"/>
    <mergeCell ref="Q16:T16"/>
    <mergeCell ref="S7:Y7"/>
    <mergeCell ref="AH9:AJ9"/>
    <mergeCell ref="AJ7:AK7"/>
    <mergeCell ref="AC9:AG9"/>
    <mergeCell ref="W9:X9"/>
    <mergeCell ref="AH3:AI3"/>
    <mergeCell ref="R4:W4"/>
    <mergeCell ref="I4:Q4"/>
    <mergeCell ref="K9:L9"/>
    <mergeCell ref="Q9:V9"/>
    <mergeCell ref="Q23:R23"/>
    <mergeCell ref="Z3:AC3"/>
    <mergeCell ref="AF23:AI23"/>
    <mergeCell ref="AA23:AB23"/>
    <mergeCell ref="Y23:Z23"/>
    <mergeCell ref="Y25:AB25"/>
    <mergeCell ref="AB31:AC31"/>
    <mergeCell ref="O29:Q29"/>
    <mergeCell ref="Q31:AA31"/>
    <mergeCell ref="I30:Y30"/>
    <mergeCell ref="B17:L17"/>
    <mergeCell ref="B28:H29"/>
    <mergeCell ref="W22:X22"/>
    <mergeCell ref="U24:W24"/>
    <mergeCell ref="P24:R24"/>
    <mergeCell ref="P27:Q27"/>
    <mergeCell ref="B27:H27"/>
    <mergeCell ref="AC25:AD25"/>
    <mergeCell ref="S24:T24"/>
    <mergeCell ref="N24:O24"/>
    <mergeCell ref="I27:J27"/>
    <mergeCell ref="B24:H25"/>
  </mergeCells>
  <phoneticPr fontId="1"/>
  <dataValidations count="3">
    <dataValidation type="list" allowBlank="1" showInputMessage="1" showErrorMessage="1" sqref="AB31:AC31 R29:S29 V27:W27 P27:Q27 S24:T24 AA22:AB23 W22:X23 Z21:AA21 T21:U21 N21:O26 I21:J21 Y16:Z16 V29:W29 O31:P31 I31:J32 U16:V16 O16:P16 G16:H16 O11:P14 I27:J29 AA29:AB29" xr:uid="{00000000-0002-0000-0000-000000000000}">
      <formula1>$AM$11</formula1>
    </dataValidation>
    <dataValidation type="list" allowBlank="1" showInputMessage="1" showErrorMessage="1" sqref="M17:AJ17" xr:uid="{00000000-0002-0000-0000-000001000000}">
      <formula1>$AM$13:$AM$16</formula1>
    </dataValidation>
    <dataValidation type="list" allowBlank="1" showInputMessage="1" showErrorMessage="1" sqref="AH9:AJ9" xr:uid="{00000000-0002-0000-0000-000002000000}">
      <formula1>$AN$6:$AN$9</formula1>
    </dataValidation>
  </dataValidations>
  <pageMargins left="0.47244094488188981" right="0.19685039370078741" top="0.62992125984251968" bottom="0.15748031496062992" header="0.43307086614173229" footer="0.35433070866141736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"/>
  <sheetViews>
    <sheetView workbookViewId="0">
      <selection activeCell="A6" sqref="A6:Q6"/>
    </sheetView>
  </sheetViews>
  <sheetFormatPr defaultRowHeight="13"/>
  <cols>
    <col min="1" max="1" width="4.90625" customWidth="1"/>
    <col min="2" max="2" width="5.36328125" customWidth="1"/>
    <col min="3" max="5" width="4.6328125" customWidth="1"/>
    <col min="6" max="6" width="9.453125" customWidth="1"/>
    <col min="7" max="7" width="4.6328125" customWidth="1"/>
    <col min="8" max="8" width="4.453125" customWidth="1"/>
    <col min="9" max="9" width="13.08984375" customWidth="1"/>
    <col min="10" max="10" width="10.36328125" customWidth="1"/>
    <col min="11" max="11" width="4.90625" customWidth="1"/>
    <col min="12" max="12" width="6.7265625" customWidth="1"/>
    <col min="13" max="13" width="7.26953125" customWidth="1"/>
    <col min="14" max="14" width="5.453125" customWidth="1"/>
    <col min="15" max="15" width="6.6328125" customWidth="1"/>
    <col min="16" max="16" width="15.08984375" customWidth="1"/>
    <col min="17" max="17" width="67.453125" customWidth="1"/>
    <col min="18" max="20" width="14.7265625" customWidth="1"/>
  </cols>
  <sheetData>
    <row r="1" spans="1:17" s="49" customFormat="1" ht="14.25" customHeight="1">
      <c r="A1" s="257" t="s">
        <v>79</v>
      </c>
      <c r="B1" s="260" t="s">
        <v>80</v>
      </c>
      <c r="C1" s="260" t="s">
        <v>81</v>
      </c>
      <c r="D1" s="261" t="s">
        <v>82</v>
      </c>
      <c r="E1" s="262"/>
      <c r="F1" s="260" t="s">
        <v>83</v>
      </c>
      <c r="G1" s="249" t="s">
        <v>84</v>
      </c>
      <c r="H1" s="250"/>
      <c r="I1" s="243" t="s">
        <v>29</v>
      </c>
      <c r="J1" s="243" t="s">
        <v>85</v>
      </c>
      <c r="K1" s="243" t="s">
        <v>86</v>
      </c>
      <c r="L1" s="243" t="s">
        <v>55</v>
      </c>
      <c r="M1" s="243" t="s">
        <v>87</v>
      </c>
      <c r="N1" s="243" t="s">
        <v>57</v>
      </c>
      <c r="O1" s="243" t="s">
        <v>88</v>
      </c>
      <c r="P1" s="243" t="s">
        <v>89</v>
      </c>
      <c r="Q1" s="246" t="s">
        <v>90</v>
      </c>
    </row>
    <row r="2" spans="1:17" s="49" customFormat="1" ht="14.25" customHeight="1">
      <c r="A2" s="258"/>
      <c r="B2" s="251"/>
      <c r="C2" s="251"/>
      <c r="D2" s="50" t="s">
        <v>91</v>
      </c>
      <c r="E2" s="50" t="s">
        <v>92</v>
      </c>
      <c r="F2" s="251"/>
      <c r="G2" s="51" t="s">
        <v>91</v>
      </c>
      <c r="H2" s="51" t="s">
        <v>92</v>
      </c>
      <c r="I2" s="251"/>
      <c r="J2" s="253"/>
      <c r="K2" s="255"/>
      <c r="L2" s="244"/>
      <c r="M2" s="244"/>
      <c r="N2" s="244"/>
      <c r="O2" s="244"/>
      <c r="P2" s="244"/>
      <c r="Q2" s="247"/>
    </row>
    <row r="3" spans="1:17" s="49" customFormat="1" ht="14.25" customHeight="1" thickBot="1">
      <c r="A3" s="259"/>
      <c r="B3" s="252"/>
      <c r="C3" s="252"/>
      <c r="D3" s="52" t="s">
        <v>93</v>
      </c>
      <c r="E3" s="53" t="s">
        <v>94</v>
      </c>
      <c r="F3" s="252"/>
      <c r="G3" s="54" t="s">
        <v>93</v>
      </c>
      <c r="H3" s="54" t="s">
        <v>94</v>
      </c>
      <c r="I3" s="252"/>
      <c r="J3" s="254"/>
      <c r="K3" s="256"/>
      <c r="L3" s="245"/>
      <c r="M3" s="245"/>
      <c r="N3" s="245"/>
      <c r="O3" s="245"/>
      <c r="P3" s="245"/>
      <c r="Q3" s="248"/>
    </row>
    <row r="6" spans="1:17" s="62" customFormat="1" ht="20.149999999999999" customHeight="1">
      <c r="A6" s="57" t="str">
        <f>ダニ検査!AW9</f>
        <v>/</v>
      </c>
      <c r="B6" s="58" t="str">
        <f>ダニ検査!AX9</f>
        <v>:0</v>
      </c>
      <c r="C6" s="58">
        <f>ダニ検査!AH9</f>
        <v>0</v>
      </c>
      <c r="D6" s="55">
        <f>ダニ検査!J10</f>
        <v>0</v>
      </c>
      <c r="E6" s="55">
        <f>ダニ検査!Y10</f>
        <v>0</v>
      </c>
      <c r="F6" s="58" t="str">
        <f>ダニ検査!AW11</f>
        <v>選択してください</v>
      </c>
      <c r="G6" s="55">
        <f>ダニ検査!J15</f>
        <v>0</v>
      </c>
      <c r="H6" s="55">
        <f>ダニ検査!Z15</f>
        <v>0</v>
      </c>
      <c r="I6" s="59" t="str">
        <f>ダニ検査!AW16</f>
        <v>選択してください</v>
      </c>
      <c r="J6" s="58">
        <f>ダニ検査!AW17</f>
        <v>0</v>
      </c>
      <c r="K6" s="58" t="str">
        <f>ダニ検査!AW18</f>
        <v>適</v>
      </c>
      <c r="L6" s="58" t="str">
        <f>ダニ検査!AW22</f>
        <v/>
      </c>
      <c r="M6" s="60" t="str">
        <f>ダニ検査!AW23</f>
        <v/>
      </c>
      <c r="N6" s="60" t="str">
        <f>ダニ検査!AW24</f>
        <v/>
      </c>
      <c r="O6" s="60" t="str">
        <f>ダニ検査!AW25</f>
        <v/>
      </c>
      <c r="P6" s="58" t="str">
        <f>ダニ検査!AW32</f>
        <v xml:space="preserve">  </v>
      </c>
      <c r="Q6" s="61">
        <f>ダニ検査!B34</f>
        <v>0</v>
      </c>
    </row>
  </sheetData>
  <sheetProtection sheet="1"/>
  <mergeCells count="15">
    <mergeCell ref="A1:A3"/>
    <mergeCell ref="B1:B3"/>
    <mergeCell ref="C1:C3"/>
    <mergeCell ref="D1:E1"/>
    <mergeCell ref="F1:F3"/>
    <mergeCell ref="O1:O3"/>
    <mergeCell ref="P1:P3"/>
    <mergeCell ref="Q1:Q3"/>
    <mergeCell ref="G1:H1"/>
    <mergeCell ref="I1:I3"/>
    <mergeCell ref="J1:J3"/>
    <mergeCell ref="K1:K3"/>
    <mergeCell ref="L1:L3"/>
    <mergeCell ref="M1:M3"/>
    <mergeCell ref="N1:N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ダニ検査</vt:lpstr>
      <vt:lpstr>地区長用</vt:lpstr>
      <vt:lpstr>ダニ検査!Print_Area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hirohisa</dc:creator>
  <cp:lastModifiedBy>川崎市薬剤師会 休日急患薬局委員会</cp:lastModifiedBy>
  <cp:lastPrinted>2023-04-21T02:45:38Z</cp:lastPrinted>
  <dcterms:created xsi:type="dcterms:W3CDTF">1997-01-08T22:48:59Z</dcterms:created>
  <dcterms:modified xsi:type="dcterms:W3CDTF">2025-08-10T05:48:55Z</dcterms:modified>
</cp:coreProperties>
</file>